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676" activeTab="0"/>
  </bookViews>
  <sheets>
    <sheet name="QUADRO RESUMO" sheetId="1" r:id="rId1"/>
    <sheet name="CUSTO SERVENTE LIMPEZA" sheetId="2" r:id="rId2"/>
    <sheet name="PRODUTIVIDADE" sheetId="3" r:id="rId3"/>
    <sheet name="Uniformes" sheetId="4" r:id="rId4"/>
    <sheet name="Material de Consumo Mensal" sheetId="5" r:id="rId5"/>
    <sheet name="Material de Consumo Anual" sheetId="6" r:id="rId6"/>
    <sheet name="Equipamentos" sheetId="7" r:id="rId7"/>
  </sheets>
  <definedNames>
    <definedName name="_xlfn.CUBEMEMBER" hidden="1">#NAME?</definedName>
    <definedName name="Área_Médico_Hospitalar">#REF!</definedName>
    <definedName name="CPT">#REF!</definedName>
    <definedName name="Esquadrias_Externas">#REF!</definedName>
    <definedName name="Externa">#REF!</definedName>
    <definedName name="Fachada_Envidraçada">#REF!</definedName>
    <definedName name="Interna">#REF!</definedName>
    <definedName name="Percentuais" localSheetId="1">'CUSTO SERVENTE LIMPEZA'!#REF!</definedName>
    <definedName name="Percentuais" localSheetId="2">'PRODUTIVIDADE'!#REF!</definedName>
    <definedName name="Percentuais" localSheetId="0">'QUADRO RESUMO'!#REF!</definedName>
    <definedName name="Percentuais">#REF!</definedName>
    <definedName name="Regime" localSheetId="1">'CUSTO SERVENTE LIMPEZA'!#REF!</definedName>
    <definedName name="Regime" localSheetId="2">'PRODUTIVIDADE'!#REF!</definedName>
    <definedName name="Regime" localSheetId="0">'QUADRO RESUMO'!#REF!</definedName>
    <definedName name="Regime">#REF!</definedName>
    <definedName name="Tarefas">#REF!</definedName>
  </definedNames>
  <calcPr fullCalcOnLoad="1"/>
</workbook>
</file>

<file path=xl/comments2.xml><?xml version="1.0" encoding="utf-8"?>
<comments xmlns="http://schemas.openxmlformats.org/spreadsheetml/2006/main">
  <authors>
    <author/>
    <author>Flaviana Paim</author>
    <author>Dilson Augusto de Araujo Junior</author>
  </authors>
  <commentList>
    <comment ref="B21" authorId="0">
      <text>
        <r>
          <rPr>
            <sz val="9"/>
            <color indexed="8"/>
            <rFont val="Tahoma"/>
            <family val="2"/>
          </rPr>
          <t>Ver CF/88: Art. 7º, XXIII, Art. 189 a 193 da CLT, NR 15  e 16</t>
        </r>
      </text>
    </comment>
    <comment ref="C38" authorId="1">
      <text>
        <r>
          <rPr>
            <b/>
            <sz val="9"/>
            <rFont val="Segoe UI"/>
            <family val="2"/>
          </rPr>
          <t>Flaviana Paim:</t>
        </r>
        <r>
          <rPr>
            <sz val="9"/>
            <rFont val="Segoe UI"/>
            <family val="2"/>
          </rPr>
          <t xml:space="preserve">
Mínino 1%
Médio 2%
Máximo 3%
Consultar CNAE atividade preponderante.</t>
        </r>
      </text>
    </comment>
    <comment ref="E38" authorId="1">
      <text>
        <r>
          <rPr>
            <b/>
            <sz val="9"/>
            <rFont val="Segoe UI"/>
            <family val="2"/>
          </rPr>
          <t>Flaviana Paim:</t>
        </r>
        <r>
          <rPr>
            <sz val="9"/>
            <rFont val="Segoe UI"/>
            <family val="2"/>
          </rPr>
          <t xml:space="preserve">
Solicitar comprovante FAP na proposta e prorrogações (GFIP ou  página consulta MPT)</t>
        </r>
      </text>
    </comment>
    <comment ref="J44" authorId="2">
      <text>
        <r>
          <rPr>
            <b/>
            <sz val="9"/>
            <rFont val="Segoe UI"/>
            <family val="2"/>
          </rPr>
          <t>Dilson Augusto de Araujo Junior:</t>
        </r>
        <r>
          <rPr>
            <sz val="9"/>
            <rFont val="Segoe UI"/>
            <family val="2"/>
          </rPr>
          <t xml:space="preserve">
desconto de 6% do salário base
</t>
        </r>
      </text>
    </comment>
    <comment ref="J45" authorId="2">
      <text>
        <r>
          <rPr>
            <b/>
            <sz val="9"/>
            <rFont val="Segoe UI"/>
            <family val="2"/>
          </rPr>
          <t>Dilson Augusto de Araujo Junior:</t>
        </r>
        <r>
          <rPr>
            <sz val="9"/>
            <rFont val="Segoe UI"/>
            <family val="2"/>
          </rPr>
          <t xml:space="preserve">
desconto de 5% do auxili alimentação
</t>
        </r>
      </text>
    </comment>
  </commentList>
</comments>
</file>

<file path=xl/sharedStrings.xml><?xml version="1.0" encoding="utf-8"?>
<sst xmlns="http://schemas.openxmlformats.org/spreadsheetml/2006/main" count="409" uniqueCount="293">
  <si>
    <t>EMPRESA:</t>
  </si>
  <si>
    <t>OBJETO DA LICITAÇÃO:</t>
  </si>
  <si>
    <t>DISCRIMINAÇÃO DOS SERVIÇOS - DADOS REFERENTES À CONTRATAÇÃO</t>
  </si>
  <si>
    <t>Tipo de Serviço</t>
  </si>
  <si>
    <t>Categoria Profissional</t>
  </si>
  <si>
    <t>Data base da categoria</t>
  </si>
  <si>
    <t>Valor do salário normativo da Categoria</t>
  </si>
  <si>
    <t>Licitação nº:</t>
  </si>
  <si>
    <t>A</t>
  </si>
  <si>
    <t>Salário Normativo da Categoria Profissional</t>
  </si>
  <si>
    <t>Dias  trabalho-mês</t>
  </si>
  <si>
    <t>B</t>
  </si>
  <si>
    <t>C</t>
  </si>
  <si>
    <t>D</t>
  </si>
  <si>
    <t>E</t>
  </si>
  <si>
    <t>G</t>
  </si>
  <si>
    <t>H</t>
  </si>
  <si>
    <t>Outros ( especificar)</t>
  </si>
  <si>
    <t>Módulo 1: Composição da remuneração</t>
  </si>
  <si>
    <t>Composição da remuneração</t>
  </si>
  <si>
    <t>Valor (R$)</t>
  </si>
  <si>
    <t>Valor(R$)</t>
  </si>
  <si>
    <t>Vale transporte</t>
  </si>
  <si>
    <t>Auxílio alimentação</t>
  </si>
  <si>
    <t xml:space="preserve">Número de  Meses da execução contratual </t>
  </si>
  <si>
    <t>Insumos Diversos</t>
  </si>
  <si>
    <t>4.1</t>
  </si>
  <si>
    <t>Percentual(%)</t>
  </si>
  <si>
    <t>F</t>
  </si>
  <si>
    <t>FAP</t>
  </si>
  <si>
    <t>4.2</t>
  </si>
  <si>
    <t>13º ( décimo terceiro salário)</t>
  </si>
  <si>
    <t>Provisão para rescisão</t>
  </si>
  <si>
    <t>Aviso prévio indenizado</t>
  </si>
  <si>
    <t>(R$)</t>
  </si>
  <si>
    <t>Módulo 1 - Composição da remuneração</t>
  </si>
  <si>
    <t>Percentual (%)</t>
  </si>
  <si>
    <t>Custos indiretos / Despesas Administrativas e Operacionais</t>
  </si>
  <si>
    <t>Lucro</t>
  </si>
  <si>
    <t>COFINS:</t>
  </si>
  <si>
    <t>ISSQN:</t>
  </si>
  <si>
    <t>Mão de obra vinculada à execução contratual (valor por empregado)</t>
  </si>
  <si>
    <t>Valor total por empregado</t>
  </si>
  <si>
    <t xml:space="preserve">Categoria do empregado </t>
  </si>
  <si>
    <t xml:space="preserve">Adicional de periculosidade ou Insalubridade </t>
  </si>
  <si>
    <t>MAO DE OBRA</t>
  </si>
  <si>
    <t>PRODUTIVIDADE</t>
  </si>
  <si>
    <t>PREÇO HOMEM/MÊS</t>
  </si>
  <si>
    <t>SUB-TOTAL</t>
  </si>
  <si>
    <t>1/M2</t>
  </si>
  <si>
    <t>R$</t>
  </si>
  <si>
    <t>LOCAIS</t>
  </si>
  <si>
    <t>Quantitativo pessoal</t>
  </si>
  <si>
    <t>Fator Produtividade m²</t>
  </si>
  <si>
    <t xml:space="preserve"> PLANILHA DE CUSTOS E FORMAÇÃO DO PREÇO </t>
  </si>
  <si>
    <t>Data apresentação Proposta:</t>
  </si>
  <si>
    <t>Classificação Brasileira de Ocupações (CBO)</t>
  </si>
  <si>
    <t>Módulo 2 - Encargos e Benefícios Anuais, Mensais e Diários</t>
  </si>
  <si>
    <t>Submódulo 2.1 - 13º (décimo terceiro) Salário, Férias e Adicional de Férias</t>
  </si>
  <si>
    <t>Férias e Adicional de Férias</t>
  </si>
  <si>
    <t>Submódulo 2.2 - Encargos Previdenciários (GPS), Fundo de Garantia por Tempo de</t>
  </si>
  <si>
    <t>Submódulo 2.3 - Benefícios Mensais e Diários.</t>
  </si>
  <si>
    <t>Quadro-Resumo do Módulo 2 - Encargos e Benefícios anuais, mensais e diários</t>
  </si>
  <si>
    <t>2.1</t>
  </si>
  <si>
    <t>13º (décimo terceiro) Salário, Férias e Adicional de Férias</t>
  </si>
  <si>
    <t>2.2</t>
  </si>
  <si>
    <t xml:space="preserve"> GPS, FGTS e outras contribuições</t>
  </si>
  <si>
    <t>2.3</t>
  </si>
  <si>
    <t>Benefícios Mensais e Diários</t>
  </si>
  <si>
    <t>Módulo 3 - Provisão para Rescisão</t>
  </si>
  <si>
    <t>Módulo 4 - Custo de Reposição do Profissional Ausente</t>
  </si>
  <si>
    <t>Submódulo 4.1 - Ausências Legais</t>
  </si>
  <si>
    <t>Submódulo 4.2 - Intrajornada</t>
  </si>
  <si>
    <t xml:space="preserve"> Intervalo para repouso ou alimentação</t>
  </si>
  <si>
    <t>Quadro-Resumo do Módulo 4 - Custo de Reposição do Profissional Ausente</t>
  </si>
  <si>
    <t xml:space="preserve">Ausências Legais </t>
  </si>
  <si>
    <t xml:space="preserve">Intrajornada </t>
  </si>
  <si>
    <t xml:space="preserve">Módulo 5 - Insumos Diversos </t>
  </si>
  <si>
    <t>Módulo 3 -  Provisão para Rescisão</t>
  </si>
  <si>
    <t>Custos Indiretos, Tributos e Lucro</t>
  </si>
  <si>
    <t>QUADRO-RESUMO DO CUSTO POR EMPREGADO</t>
  </si>
  <si>
    <t>Módulo 6- Custos indiretos, tributos e lucro</t>
  </si>
  <si>
    <t>Custo do empregado por Hora [Custo do empregado por dia / 8]</t>
  </si>
  <si>
    <t xml:space="preserve">SERVENTE </t>
  </si>
  <si>
    <r>
      <t>Regime Tributário da Empresa: _________________</t>
    </r>
    <r>
      <rPr>
        <sz val="10"/>
        <rFont val="Arial"/>
        <family val="2"/>
      </rPr>
      <t xml:space="preserve"> (se lucro real, lucro presumido ou Simples Nacional)</t>
    </r>
  </si>
  <si>
    <r>
      <t>Valor do Enquadramento: _____________________</t>
    </r>
    <r>
      <rPr>
        <sz val="10"/>
        <rFont val="Arial"/>
        <family val="2"/>
      </rPr>
      <t xml:space="preserve"> ( da receita bruta acumulada nos 12 (doze) meses anteriores ao período de apuração para fins de determinação da alíquota, conforme art. 18 da LC 123/206)</t>
    </r>
  </si>
  <si>
    <t>INSS ( art 22, inc I Lei 8.212/91)</t>
  </si>
  <si>
    <t>SESI OU SESC (art 30 Lei 8.036/90)</t>
  </si>
  <si>
    <t xml:space="preserve">SENAI OU SENAC (art  30 Dec Lei  2.318/86) </t>
  </si>
  <si>
    <t>INCRA (art 1 e 2 Decr Lei 1146/70)</t>
  </si>
  <si>
    <t>Salário educação (art. 15, da Lei nº 9.424/96; do art. 2º do Decr 3.142/99; e art. 212, § 5º da CF)</t>
  </si>
  <si>
    <t>FGTS (art 15 Lei nº 8.030/90)</t>
  </si>
  <si>
    <t xml:space="preserve">RAT (Art. 22, inc. II, Lei 8212/91 e art 10 L 10.666/03) </t>
  </si>
  <si>
    <t>SEBRAE ( lei 8029/90)</t>
  </si>
  <si>
    <t>Total do Submódulo 4.1</t>
  </si>
  <si>
    <t>Módulo 6 : Custos Indiretos, Tributos e Lucro</t>
  </si>
  <si>
    <t xml:space="preserve">Contratacao serv. CONSERVAÇÃO E LIMPEZA </t>
  </si>
  <si>
    <t>Limpeza, asseio e conservação</t>
  </si>
  <si>
    <t>SERVENTE DE LIMPEZA</t>
  </si>
  <si>
    <t>desconto funcionário</t>
  </si>
  <si>
    <t>por dia</t>
  </si>
  <si>
    <t xml:space="preserve"> por mês</t>
  </si>
  <si>
    <t>Custo do empregado por dia [Valor total do empregado / 22]</t>
  </si>
  <si>
    <t>VALOR DO M²</t>
  </si>
  <si>
    <t>PREÇO UNITÁRIO POR METRO QUADRADO</t>
  </si>
  <si>
    <t>Área Interna</t>
  </si>
  <si>
    <t>Área de Limpeza M²</t>
  </si>
  <si>
    <t>cálculo =  A x C</t>
  </si>
  <si>
    <t>VALOR ANUAL</t>
  </si>
  <si>
    <t>cálculo = D x B</t>
  </si>
  <si>
    <t>12 meses</t>
  </si>
  <si>
    <t xml:space="preserve">Aviso prévio trabalhado </t>
  </si>
  <si>
    <t>Substituto na cobertura de Férias</t>
  </si>
  <si>
    <t>Substituto na cobertura de Ausências Legais</t>
  </si>
  <si>
    <t>Substituto na cobertura de Licença-Paternidade</t>
  </si>
  <si>
    <t>Substituto na cobertura de Ausência por Acidente de Trabalho</t>
  </si>
  <si>
    <t>Substituto na cobertura de  Afastamento Maternidade</t>
  </si>
  <si>
    <t>Total do Módulo 3</t>
  </si>
  <si>
    <t>Total do Módulo 4</t>
  </si>
  <si>
    <t>Uniformes</t>
  </si>
  <si>
    <t>Total do Módulo 6</t>
  </si>
  <si>
    <t>Total do Módulo 2</t>
  </si>
  <si>
    <t>Total do Módulo 1</t>
  </si>
  <si>
    <t>Total do sub-Módulo 2.2</t>
  </si>
  <si>
    <t>Total do sub-módulo 2.1</t>
  </si>
  <si>
    <t>Total do Módulo 5</t>
  </si>
  <si>
    <t>Total do Sub-módulo 2.3</t>
  </si>
  <si>
    <t>Base de cálculo para o custos diretos</t>
  </si>
  <si>
    <t>c.1 - Tributos Federais (LUCRO REAL)</t>
  </si>
  <si>
    <t xml:space="preserve">Dia ____/______/_______ </t>
  </si>
  <si>
    <t>Base de Cálculo: Total Módulo1 + Total Submódulo 2.1</t>
  </si>
  <si>
    <t>PIS</t>
  </si>
  <si>
    <t>Sub-total Tributos</t>
  </si>
  <si>
    <t>c.2 - Tributos Municipais</t>
  </si>
  <si>
    <t>Substituto na cobertura de Outras Ausências (especificar)</t>
  </si>
  <si>
    <t>Multa do FGTS e Contribuição Social sobre Aviso Prévio Indenizado</t>
  </si>
  <si>
    <t xml:space="preserve">CONSUMO DE MATERIAL DE LIMPEZA - FORNECIMENTO MENSAL </t>
  </si>
  <si>
    <t>ITEM</t>
  </si>
  <si>
    <t>MATERIAL</t>
  </si>
  <si>
    <t>CAMPUS DE PESQUISA</t>
  </si>
  <si>
    <t>PARQUE ZOOBOTÂNICO</t>
  </si>
  <si>
    <r>
      <t>ÁGUA SANITÁRIA</t>
    </r>
    <r>
      <rPr>
        <sz val="10"/>
        <rFont val="Arial"/>
        <family val="0"/>
      </rPr>
      <t>, uso doméstico, a base de hipoclorito de sódio. Embalagem plástica de 01 litro, com dados de identificação do produto, marca do fabricante, data de fabricação, prazo de validade e registro no Ministério da Saúde.</t>
    </r>
  </si>
  <si>
    <r>
      <t>ÁLCOOL</t>
    </r>
    <r>
      <rPr>
        <sz val="10"/>
        <rFont val="Arial"/>
        <family val="0"/>
      </rPr>
      <t> etílico hidratado, 46° INPM, em gel, para limpeza geral. Embalagem plástica de 500g, com dados de identificação do produto, marca do fabricante, data de fabricação, prazo de validade e registro no Ministério da Saúde.</t>
    </r>
  </si>
  <si>
    <r>
      <t>ÁLCOOL</t>
    </r>
    <r>
      <rPr>
        <sz val="10"/>
        <rFont val="Arial"/>
        <family val="0"/>
      </rPr>
      <t> etílico hidratado, 70°GL, líquido, para limpeza geral. Embalagem plástica de 01 litro, com dados de identificação do produto, marca do fabricante, data de fabricação, prazo de validade e registro no Ministério da Saúde.</t>
    </r>
  </si>
  <si>
    <r>
      <t>AROMATIZANTE</t>
    </r>
    <r>
      <rPr>
        <sz val="10"/>
        <rFont val="Arial"/>
        <family val="0"/>
      </rPr>
      <t> spray (purificador de ambiente), embalagem com 400 ml, livre de CFC, marca gleid ou similar.</t>
    </r>
  </si>
  <si>
    <r>
      <t>CERA</t>
    </r>
    <r>
      <rPr>
        <sz val="10"/>
        <rFont val="Arial"/>
        <family val="0"/>
      </rPr>
      <t>, tipo líquida, cor incolor leitoso, composição a base de água, carnaúba e resinas metalizadas, características adicionais antiderrapante, impermeabilizante, aplicação limpeza de pisos, recipiente com 05 litros.</t>
    </r>
  </si>
  <si>
    <t>não utiliza</t>
  </si>
  <si>
    <r>
      <t>DESINFETANTE</t>
    </r>
    <r>
      <rPr>
        <sz val="10"/>
        <rFont val="Arial"/>
        <family val="0"/>
      </rPr>
      <t> limpador geral com poder desinfetante, superconcentrado, fragrância pinho, aparência líquido viscoso, coloração verde, para limpeza geral e pesada e conservação da área, contendo o nome do fabricante, data de fabricação e prazo de validade, recipiente com 05 litros.</t>
    </r>
  </si>
  <si>
    <r>
      <t>DESODORIZADOR SANITÁRIO</t>
    </r>
    <r>
      <rPr>
        <sz val="10"/>
        <rFont val="Arial"/>
        <family val="0"/>
      </rPr>
      <t>,  pastilha sanitária, peso líquido 40 a 50.</t>
    </r>
  </si>
  <si>
    <t>60 un.</t>
  </si>
  <si>
    <t>50 un.</t>
  </si>
  <si>
    <r>
      <t>DETERGENTE,</t>
    </r>
    <r>
      <rPr>
        <sz val="10"/>
        <rFont val="Arial"/>
        <family val="0"/>
      </rPr>
      <t> líquido 500 ml (lava-louça), neutro, concentrado, inodoro, biodegradável, com dados de identificação do produto, marca do fabricante, data de fabricação e prazo de validade.</t>
    </r>
  </si>
  <si>
    <r>
      <t>DETERGENTE</t>
    </r>
    <r>
      <rPr>
        <sz val="10"/>
        <rFont val="Arial"/>
        <family val="0"/>
      </rPr>
      <t>, composição alvejante clorado, aplicação lavagem mecânica de roupas e uso em geral, aroma neutro, características adicionais contrarreagente a gluconato de clorohexidine, aspecto físico líquido, recipiente com 05 litros.</t>
    </r>
  </si>
  <si>
    <r>
      <t>ESPONJA</t>
    </r>
    <r>
      <rPr>
        <sz val="10"/>
        <rFont val="Arial"/>
        <family val="0"/>
      </rPr>
      <t> sintética, dupla face, um lado em espuma poliuretano e outro em fibra sintética abrasiva, dimensões 100 x 70 x 20 mm, com variação de +/- 10 mm. Embalagem com dados de identificação do produto e marca do fabricante.</t>
    </r>
  </si>
  <si>
    <t>22 un.</t>
  </si>
  <si>
    <t>20 un.</t>
  </si>
  <si>
    <r>
      <t>FLANELA</t>
    </r>
    <r>
      <rPr>
        <sz val="10"/>
        <rFont val="Arial"/>
        <family val="0"/>
      </rPr>
      <t>, material flanela, 28x48cm, cor bramca, características adicionais, 100% algodão, para uso geral.</t>
    </r>
  </si>
  <si>
    <t>10 un.</t>
  </si>
  <si>
    <r>
      <t>INSETICIDA SPRAY</t>
    </r>
    <r>
      <rPr>
        <sz val="10"/>
        <rFont val="Arial"/>
        <family val="0"/>
      </rPr>
      <t> a base d’água, aerossol, sem cheiro, frasco com 300 ml, marca SBP ou similar, eficaz contra o mosquito da dengue, combate pragas caseiras: moscas, mosquitos, pernilongos, muriçocas, carapanãs e baratas.</t>
    </r>
  </si>
  <si>
    <t>15 un.</t>
  </si>
  <si>
    <t>12 un.</t>
  </si>
  <si>
    <r>
      <t>LIMPA MÓVEL</t>
    </r>
    <r>
      <rPr>
        <sz val="10"/>
        <rFont val="Arial"/>
        <family val="0"/>
      </rPr>
      <t> de madeira, a base de óleo de peroba. Embalagem com 200 ml, com dados de identificação do produto, marca do fabricante, data de fabricação, prazo de validade e inscrição na DISAD.</t>
    </r>
  </si>
  <si>
    <t>09 un.</t>
  </si>
  <si>
    <r>
      <t>LIMPADOR</t>
    </r>
    <r>
      <rPr>
        <sz val="10"/>
        <rFont val="Arial"/>
        <family val="0"/>
      </rPr>
      <t> de vidros, embalagem de 500 ml na versão pulverizadora.</t>
    </r>
  </si>
  <si>
    <r>
      <t>LUVA</t>
    </r>
    <r>
      <rPr>
        <sz val="10"/>
        <rFont val="Arial"/>
        <family val="0"/>
      </rPr>
      <t> em látex nitrílico, resistente, impermeável para limpeza, tamanhos P, M e G. espessura de 0,55 mm, palma antiderrapante, comprimento de 33 cm.</t>
    </r>
  </si>
  <si>
    <t>10 pares</t>
  </si>
  <si>
    <t>15 pares</t>
  </si>
  <si>
    <r>
      <t>MÁSCARA</t>
    </r>
    <r>
      <rPr>
        <sz val="10"/>
        <rFont val="Arial"/>
        <family val="0"/>
      </rPr>
      <t>, tipo respirador, tipo uso descartável/único, tipo fixação tiras elásticas com clipe nasal e hipoalérgico, características adicionais filtro 03 micra.</t>
    </r>
  </si>
  <si>
    <r>
      <t>PANO LIMPEZA</t>
    </r>
    <r>
      <rPr>
        <sz val="10"/>
        <rFont val="Arial"/>
        <family val="0"/>
      </rPr>
      <t>, material 100 em fibra de viscose, látex sintético, microperfurado/gramatura 41 g/m²/multiuso, pacote com 05 unidades.</t>
    </r>
  </si>
  <si>
    <r>
      <t>PANO LIMPEZA</t>
    </r>
    <r>
      <rPr>
        <sz val="10"/>
        <rFont val="Arial"/>
        <family val="0"/>
      </rPr>
      <t>, material 100% algodão, comprimento 50x70 características adicionais alvejado com bainha.</t>
    </r>
  </si>
  <si>
    <t>18 un.</t>
  </si>
  <si>
    <t>16 un.</t>
  </si>
  <si>
    <r>
      <t>PAPEL HIGIÊNICO FOLHA DUPLA 10cm x 250mg, </t>
    </r>
    <r>
      <rPr>
        <sz val="10"/>
        <rFont val="Arial"/>
        <family val="0"/>
      </rPr>
      <t>características: Classe 01, neutro; na cor branca; alvura ISO maior que 80%; índice de macies igual ou menor que 5,5 nm/g; resistência a tração ponderada igualou maior que 90 n/m; quantidade de pintas igual ou menor que 20 mm2/m2; tempo de absorção de água igualou menor que 5s; conforme norma abnt nbr 15464-2  e 15134; matéria prima 100% fibra celulósica; comprimento do rolo de 30 m - com tolerância de 2%; com largura de 10 em - com tolerância de 2%; diâmetro no máximo de 11,7 em; largura do tubete 10 em - com tolerância de 2%; diâmetro interno do tubete maior que 4 em; acabamento gofrado, em relevo; picotado; fragrância neutra; rotulagem contendo: marca, quantidade de rolos; aroma, metragem do papel; nome do  fabricante e fantasia, cnpj; e-mail, telefone do Sac; embalagem com boa visibilidade do produto; fardo com 64 rolos (16 embalagens com 4 rolos cada).</t>
    </r>
  </si>
  <si>
    <t>30 fardos</t>
  </si>
  <si>
    <t>12 fardos</t>
  </si>
  <si>
    <r>
      <t>PAPEL HIGIÊNICO</t>
    </r>
    <r>
      <rPr>
        <sz val="10"/>
        <rFont val="Arial"/>
        <family val="0"/>
      </rPr>
      <t> </t>
    </r>
    <r>
      <rPr>
        <b/>
        <sz val="10"/>
        <rFont val="Arial"/>
        <family val="2"/>
      </rPr>
      <t>10cm x 100mg</t>
    </r>
    <r>
      <rPr>
        <sz val="10"/>
        <rFont val="Arial"/>
        <family val="0"/>
      </rPr>
      <t>, com as características: Classe 1, Gofrado, biodegradável, na cor branca, medindo 10 em x 100 m, gramatura de no mínimo 20,0 g/m2, composto de 100% de fibras virgens de celulose; tubete medindo no máximo 6,0 em de diâmetro; deverá apresentar textura macia, homogênea, sem lacunas e sem enrugamento na extensão do rolo; não poderá esfarelar durante o uso; deverá ser enrolado de maneira uniforme e adequado ao tubo de papelão, resistente de modo a suportar sem deformação às condições de estocagem; rotulagem contendo: marca, quantidade de rolos; metragem do papel; nome do fabricante e fantasia, cnpj; email, telefone do sac; embalagem com boa visibilidade do produto; fardo com 8 rolos.</t>
    </r>
  </si>
  <si>
    <t>      não utiliza</t>
  </si>
  <si>
    <t>05 fardos</t>
  </si>
  <si>
    <r>
      <t>PRODUTO DESENGORDURANTE</t>
    </r>
    <r>
      <rPr>
        <sz val="10"/>
        <rFont val="Arial"/>
        <family val="0"/>
      </rPr>
      <t>, para limpeza de superfícies: azulejos, esmaltados, fórmica, vidros, cerâmica, acrílicos, ladrilhos, pisos, louças de banheiro, metais, inox, plásticos e superfícies laváveis. Sujeiras: fuligem, poeira, barro, gordura da cozinha, gordura corporal, graxa, marcas de sapato, óleo. Embalagem de 500 ml.</t>
    </r>
  </si>
  <si>
    <r>
      <t>SABÃO BARRA</t>
    </r>
    <r>
      <rPr>
        <sz val="10"/>
        <rFont val="Arial"/>
        <family val="0"/>
      </rPr>
      <t>, composição básica sal inorgânico, água, coadjuvante, emoliente e pigmento, tipo neutro, características adicionais sem perfume.</t>
    </r>
  </si>
  <si>
    <t>03 kg</t>
  </si>
  <si>
    <t>05 kg</t>
  </si>
  <si>
    <r>
      <t>SABÃO EM PÓ</t>
    </r>
    <r>
      <rPr>
        <sz val="10"/>
        <rFont val="Arial"/>
        <family val="0"/>
      </rPr>
      <t>, com tensoativo biodegradável. Embalagem com no mínimo 500 g, contendo dados do fabricante, data de fabricação, prazo de validade e composição química. O produto deverá ter registro no Ministério da Saúde, pacote de 500 g.</t>
    </r>
  </si>
  <si>
    <r>
      <t>SABONETE </t>
    </r>
    <r>
      <rPr>
        <sz val="10"/>
        <rFont val="Arial"/>
        <family val="0"/>
      </rPr>
      <t> </t>
    </r>
    <r>
      <rPr>
        <b/>
        <sz val="10"/>
        <rFont val="Arial"/>
        <family val="2"/>
      </rPr>
      <t>LÍQUIDO</t>
    </r>
    <r>
      <rPr>
        <sz val="10"/>
        <rFont val="Arial"/>
        <family val="0"/>
      </rPr>
      <t>, cremoso, de fragrância erva-doce agradável, para saboneteiras acrílicas de banheiros, com dados do fabricante, data de fabricação e prazo de validade e registro no Ministério da Saúde, galão com 05 litros.</t>
    </r>
  </si>
  <si>
    <r>
      <t>SACO PLÁSTICO LIXO</t>
    </r>
    <r>
      <rPr>
        <sz val="10"/>
        <rFont val="Arial"/>
        <family val="0"/>
      </rPr>
      <t>, capacidade 100 litros, tamanho 85cm de altura x 75cm de largura x 40cm (aproximadamente), aplicação coleta de lixo, material plástico biodegradável, produzido em politileno de alta densidade e polietileno reciclado, pacote com 05 unidades.</t>
    </r>
  </si>
  <si>
    <t>500 un.</t>
  </si>
  <si>
    <r>
      <t>SACO PLÁSTICO LIXO</t>
    </r>
    <r>
      <rPr>
        <sz val="10"/>
        <rFont val="Arial"/>
        <family val="0"/>
      </rPr>
      <t>, capacidade 30 litros, tamanho 62cm de altura x 59cm de largura x 30cm (aproximadamente), aplicação coleta de lixo, material plástico biodegradável, aplicação coleta de lixo, material plástico biodegradável, produzido em politileno de alta densidade e polietileno reciclado, pacote com 10 unidades.</t>
    </r>
  </si>
  <si>
    <t>800 un.</t>
  </si>
  <si>
    <r>
      <t>SAPONÁCEO EM PÓ</t>
    </r>
    <r>
      <rPr>
        <sz val="10"/>
        <rFont val="Arial"/>
        <family val="0"/>
      </rPr>
      <t>, à base de tensoativo aniônico, alcalinizante, agente abrasivo, corante e essência, frasco com no mínimo 300 g.</t>
    </r>
  </si>
  <si>
    <r>
      <t>TOALHA DE PAPEL INTERFOLHADA</t>
    </r>
    <r>
      <rPr>
        <sz val="10"/>
        <rFont val="Arial"/>
        <family val="0"/>
      </rPr>
      <t> branco (alvura aproximada de 100%) interfolhado, fardo com 06 pacotes, largura de 20 x 21 (pacote com 2400 folhas), com duas dobras, em papel 100% fibras celulósicas virgens, de alta absorção, macias, absorventes e econômicas, embalagem contendo marca do fabricante, cor e lote do produto, maços embalados individualmente.</t>
    </r>
  </si>
  <si>
    <t>QUANTIDADE TOTAL</t>
  </si>
  <si>
    <t>18 litros</t>
  </si>
  <si>
    <t>20 litros</t>
  </si>
  <si>
    <t>10 litros</t>
  </si>
  <si>
    <t>12 litros</t>
  </si>
  <si>
    <t>25 litros</t>
  </si>
  <si>
    <t>18 frascos</t>
  </si>
  <si>
    <t>10 frascos</t>
  </si>
  <si>
    <t>20 frascos</t>
  </si>
  <si>
    <t>05 frascos</t>
  </si>
  <si>
    <t>09 pacote</t>
  </si>
  <si>
    <t>16 pacote</t>
  </si>
  <si>
    <t>70 pacote</t>
  </si>
  <si>
    <t>40 pacote</t>
  </si>
  <si>
    <t>04 pacote</t>
  </si>
  <si>
    <t>05 pacote</t>
  </si>
  <si>
    <t>CUSTO UNITÁRIO</t>
  </si>
  <si>
    <t xml:space="preserve">CUSTO TOTAL </t>
  </si>
  <si>
    <t>QUANTIDADE MENSAL</t>
  </si>
  <si>
    <t>LIMPEZA ÁREA INTERNA  - MUSEU GOELDI</t>
  </si>
  <si>
    <t>QUANTIDADE DE POSTOS DE TRABALHO  PARA LIMPEZA  ÁREAS INTERNAS</t>
  </si>
  <si>
    <t>Serviços de natureza continuada de limpeza, conservação e higienização nas bases físicas (Campus de Pesquisa e Parque Zoobotânico) do MPEG, na cidade de Belém-PA</t>
  </si>
  <si>
    <r>
      <t xml:space="preserve">VALOR UNIT. DO M²  </t>
    </r>
    <r>
      <rPr>
        <b/>
        <sz val="11"/>
        <color indexed="10"/>
        <rFont val="Arial"/>
        <family val="2"/>
      </rPr>
      <t>(C)</t>
    </r>
  </si>
  <si>
    <r>
      <t xml:space="preserve">QTDE. MESES     </t>
    </r>
    <r>
      <rPr>
        <b/>
        <sz val="11"/>
        <color indexed="10"/>
        <rFont val="Arial"/>
        <family val="2"/>
      </rPr>
      <t>(B)</t>
    </r>
  </si>
  <si>
    <t>VALOR ANUAL DOS SERVIÇOS</t>
  </si>
  <si>
    <r>
      <t xml:space="preserve">VALOR MENSAL DOS SERVIÇOS </t>
    </r>
    <r>
      <rPr>
        <b/>
        <sz val="11"/>
        <color indexed="10"/>
        <rFont val="Arial"/>
        <family val="2"/>
      </rPr>
      <t>(D)</t>
    </r>
  </si>
  <si>
    <t>DESCRIÇÃO E LOCAL DE EXECUÇÃO DOS SERVIÇOS</t>
  </si>
  <si>
    <t>SEAC - SINELPA</t>
  </si>
  <si>
    <t>PARQUE MPEG E CAMPUS MPEG</t>
  </si>
  <si>
    <t>Quantitativo de Pessoal Necessário</t>
  </si>
  <si>
    <t>05 un.</t>
  </si>
  <si>
    <t>10 un</t>
  </si>
  <si>
    <t>05 un</t>
  </si>
  <si>
    <t>02 pares</t>
  </si>
  <si>
    <t>02 un.</t>
  </si>
  <si>
    <t>04 un.</t>
  </si>
  <si>
    <t>02 un.</t>
  </si>
  <si>
    <t>03 un.</t>
  </si>
  <si>
    <t>36 un.</t>
  </si>
  <si>
    <t>06 un.</t>
  </si>
  <si>
    <t>08 un.</t>
  </si>
  <si>
    <t>05un</t>
  </si>
  <si>
    <t>        01 un.</t>
  </si>
  <si>
    <t>04 un.</t>
  </si>
  <si>
    <r>
      <t>MOP giratório,</t>
    </r>
    <r>
      <rPr>
        <sz val="10"/>
        <color indexed="8"/>
        <rFont val="Arial"/>
        <family val="2"/>
      </rPr>
      <t> características gerais: balde em plástico com alça, cesto e moldura. Cabo com tamanho de 108 a 128 cm. Refil de microfibra. Capacidade: em uso 4 litros. Total 8 litros.</t>
    </r>
  </si>
  <si>
    <r>
      <t>DESENTUPIDOR PIA</t>
    </r>
    <r>
      <rPr>
        <sz val="10"/>
        <color indexed="8"/>
        <rFont val="Arial"/>
        <family val="2"/>
      </rPr>
      <t>, material borracha flexível, cor preta, altura 7, diâmetro 11, material cabo madeira plastificado, comprimento cabo 10.</t>
    </r>
  </si>
  <si>
    <r>
      <t>DESENTUPIDOR VASO SANITÁRIO</t>
    </r>
    <r>
      <rPr>
        <sz val="10"/>
        <color indexed="8"/>
        <rFont val="Arial"/>
        <family val="2"/>
      </rPr>
      <t>, material borracha flexível, cor preta, altura 10, diâmetro 16, material cabo madeira plastificado, comprimento cabo 50.</t>
    </r>
  </si>
  <si>
    <r>
      <t>DISPENSOR PARA PAPEL TOALHA</t>
    </r>
    <r>
      <rPr>
        <sz val="10"/>
        <color indexed="8"/>
        <rFont val="Arial"/>
        <family val="2"/>
      </rPr>
      <t>, cor branco, para papel interfolha 2 ou 3 dobras. Material: plastico ABS, sistema de abertura travas laterais acionadas por pressão</t>
    </r>
  </si>
  <si>
    <r>
      <t>DISPENSOR PARA PAPEL HIGIÊNICO</t>
    </r>
    <r>
      <rPr>
        <sz val="10"/>
        <color indexed="8"/>
        <rFont val="Arial"/>
        <family val="2"/>
      </rPr>
      <t> </t>
    </r>
    <r>
      <rPr>
        <b/>
        <sz val="10"/>
        <color indexed="8"/>
        <rFont val="Arial"/>
        <family val="2"/>
      </rPr>
      <t>10cm x 100m</t>
    </r>
    <r>
      <rPr>
        <sz val="10"/>
        <color indexed="8"/>
        <rFont val="Arial"/>
        <family val="2"/>
      </rPr>
      <t>,  plástico ABS, baixa densidade, alta resistência. Cor branco. Sistema de abertura: travas laterais acionadas por pressão. Tipos de papel utilizados: papel rolão branco 10 cm x 100 mts e 10cm x 250mg.</t>
    </r>
  </si>
  <si>
    <r>
      <t>ESCOVA MANUAL</t>
    </r>
    <r>
      <rPr>
        <sz val="10"/>
        <color indexed="8"/>
        <rFont val="Arial"/>
        <family val="2"/>
      </rPr>
      <t>, fabricadas em Polietileno ultra resistente com cerdas em nylon.</t>
    </r>
  </si>
  <si>
    <r>
      <t>ESCOVA SANITÁRIA</t>
    </r>
    <r>
      <rPr>
        <sz val="10"/>
        <color indexed="8"/>
        <rFont val="Arial"/>
        <family val="2"/>
      </rPr>
      <t>, com cerdas flexíveis, com cabo em PVC, com recipiente.</t>
    </r>
  </si>
  <si>
    <r>
      <t>LIXEIRA</t>
    </r>
    <r>
      <rPr>
        <sz val="10"/>
        <color indexed="8"/>
        <rFont val="Arial"/>
        <family val="2"/>
      </rPr>
      <t> em material plástico com pedal, capacidade 15 litros, diâmetro 25, altura 34.</t>
    </r>
  </si>
  <si>
    <r>
      <t>LUVA INDUSTRIAL</t>
    </r>
    <r>
      <rPr>
        <sz val="10"/>
        <color indexed="8"/>
        <rFont val="Arial"/>
        <family val="2"/>
      </rPr>
      <t>, material raspa de couro, revestimento interno sem forro, tamanho único, tamanho cano curto.</t>
    </r>
  </si>
  <si>
    <r>
      <t>MOP DE PÓ 60 cm,</t>
    </r>
    <r>
      <rPr>
        <sz val="10"/>
        <color indexed="8"/>
        <rFont val="Arial"/>
        <family val="2"/>
      </rPr>
      <t> Armação em polipropileno e aço galvanizado com um sistema de dobra para encaixe do refil, luva composta por fios 100 acrílico que permite uma estática natural com resultado superior na retenção de partículas, cabo de alumínio anodizado medindo 1,40 m x 24mm, conjunto acompanha 1 cabo, 1 refil e uma armação.</t>
    </r>
  </si>
  <si>
    <r>
      <t>REFIL MOP DE PÓ 60 cm</t>
    </r>
    <r>
      <rPr>
        <sz val="10"/>
        <color indexed="8"/>
        <rFont val="Arial"/>
        <family val="2"/>
      </rPr>
      <t>, luva composta por fios 100 acrílico que permite uma estática natural com resultado superior na retenção de partículas.</t>
    </r>
  </si>
  <si>
    <r>
      <t>MANGUEIRA PLÁSTICA</t>
    </r>
    <r>
      <rPr>
        <sz val="10"/>
        <color indexed="8"/>
        <rFont val="Arial"/>
        <family val="2"/>
      </rPr>
      <t> com bico redutor, para jardim com diâmetro interno de ¾” polegadas, com espessura da parede de 03 mm de 50 m.</t>
    </r>
  </si>
  <si>
    <r>
      <t>PÁ COLETORA LIXO </t>
    </r>
    <r>
      <rPr>
        <sz val="10"/>
        <color indexed="8"/>
        <rFont val="Arial"/>
        <family val="2"/>
      </rPr>
      <t>em polipropileno, cabo longo.</t>
    </r>
  </si>
  <si>
    <r>
      <t>RODO</t>
    </r>
    <r>
      <rPr>
        <sz val="10"/>
        <color indexed="8"/>
        <rFont val="Arial"/>
        <family val="2"/>
      </rPr>
      <t>, material cabo plástico, material suporte plástico, comprimento suporte 40, quantidade borrachas 1.</t>
    </r>
  </si>
  <si>
    <r>
      <t>VASSOURA DE PIAÇAVA nº 04</t>
    </r>
    <r>
      <rPr>
        <sz val="10"/>
        <color indexed="8"/>
        <rFont val="Arial"/>
        <family val="2"/>
      </rPr>
      <t> com cabo de madeira fixado ao taco e este ao corpo através do revestimento com folha de flandres.</t>
    </r>
  </si>
  <si>
    <r>
      <t>VASSOURA</t>
    </r>
    <r>
      <rPr>
        <sz val="10"/>
        <color indexed="8"/>
        <rFont val="Arial"/>
        <family val="2"/>
      </rPr>
      <t>, material cerdas pelo sintético, material cepa madeira, comprimento cepa 30, características adicionais cabo de aproximadamente 1,20 m.</t>
    </r>
  </si>
  <si>
    <r>
      <t>VASSOURA</t>
    </r>
    <r>
      <rPr>
        <sz val="10"/>
        <color indexed="8"/>
        <rFont val="Arial"/>
        <family val="2"/>
      </rPr>
      <t>, material cerdas pelo sintético, material cepa madeira, comprimento cepa 60, características adicionais cabo de aproximadamente 1,50 m.</t>
    </r>
  </si>
  <si>
    <r>
      <t>VASSOURA</t>
    </r>
    <r>
      <rPr>
        <sz val="10"/>
        <color indexed="8"/>
        <rFont val="Arial"/>
        <family val="2"/>
      </rPr>
      <t>, material cerdas sisal, material cabo madeira, TIPO VASCULHO, com adaptador, aplicação limpeza teto, comprimento cabo 300cm.</t>
    </r>
  </si>
  <si>
    <r>
      <t>SABONETEIRA com reservatório</t>
    </r>
    <r>
      <rPr>
        <sz val="10"/>
        <color indexed="8"/>
        <rFont val="Arial"/>
        <family val="2"/>
      </rPr>
      <t>, cor branco, dispensador de sabonete líquido ou álcool gel, com sistema de válvula com bomba dosadora que possibilita a utilização de sabonetes ou alcool de viscosidade variada, com reservatório em acrílico transparente, facilitando o abastecimento do produto, válvula de controle, proporcionando correta dosagem e sistema antivazamento, fabricado em plástico de alto impacto, reciclável e design moderno.</t>
    </r>
  </si>
  <si>
    <r>
      <t>MÁSCARA</t>
    </r>
    <r>
      <rPr>
        <sz val="10"/>
        <color indexed="8"/>
        <rFont val="Arial"/>
        <family val="2"/>
      </rPr>
      <t>, tipo respirador semifacial, proteção respiratória contra vapores orgânicos, operam com Filtros Duplos. Para uso em locais com odores de tintas, vernizes, solventes, formol e pesticidas. Deve possuir diversidade de cartuchos e filtros para proteção contra grande número de contaminantes.</t>
    </r>
  </si>
  <si>
    <r>
      <t>FILTRO MÁSCARA</t>
    </r>
    <r>
      <rPr>
        <sz val="10"/>
        <color indexed="8"/>
        <rFont val="Arial"/>
        <family val="2"/>
      </rPr>
      <t>, compatível com o respirador semifacial fornecido/indicado no item acima, proteção respiratória contra vapores orgânicos, odores de tintas, vernizes, solventes, formol e pesticidas. Deve possuir diversidade de proteção contra grande número de contaminantes.</t>
    </r>
  </si>
  <si>
    <t>CONSUMO DE MATERIAL DE LIMPEZA - FORNECIMENTO ANUAL</t>
  </si>
  <si>
    <t>4 un.</t>
  </si>
  <si>
    <t>Material de Consumo - ANUAL</t>
  </si>
  <si>
    <t>Material de consumo - MENSAL</t>
  </si>
  <si>
    <t xml:space="preserve">Equipamentos </t>
  </si>
  <si>
    <t>01 un.</t>
  </si>
  <si>
    <t>  01 un.</t>
  </si>
  <si>
    <t>EQUIPAMENTOS</t>
  </si>
  <si>
    <t>LISTAGEM DE EQUIPAMENTOS</t>
  </si>
  <si>
    <r>
      <t>ESCADA </t>
    </r>
    <r>
      <rPr>
        <sz val="10"/>
        <color indexed="8"/>
        <rFont val="Arial"/>
        <family val="2"/>
      </rPr>
      <t>de Alumínio com 6 degraus, Fabricada em alumínio com peças plásticas em polipropileno, Estrutura em tubo retangular, que garante maior estabilidade, Possui travamento automático na plataforma superior, Pés e degraus antiderrapantes, Equipada com fita de segurança, Dobrável e fácil de guardar, Mais leve com maior durabilidade, mesmo em áreas litorâneas, Ideal para pequenos consertos e para alcançar lugares mais elevados no uso doméstico, Capacidade de peso: 120Kg</t>
    </r>
  </si>
  <si>
    <r>
      <rPr>
        <b/>
        <sz val="10"/>
        <color indexed="8"/>
        <rFont val="Arial"/>
        <family val="2"/>
      </rPr>
      <t>ASPIRADORES DE PÓ E DE LÍQUIDO de tipo profissional</t>
    </r>
    <r>
      <rPr>
        <sz val="10"/>
        <color indexed="8"/>
        <rFont val="Arial"/>
        <family val="2"/>
      </rPr>
      <t>, 2400 W de potência, Reservatório de 20 litros no mínimo. Deve conter, no mínimo, mangueira de 2m, Filtros, Extensor, 2 tipos diferentes de bicos, 2 escovas de chão (pó e líquido). Voltagem: bivolt 127/220V.</t>
    </r>
  </si>
  <si>
    <r>
      <rPr>
        <b/>
        <sz val="10"/>
        <color indexed="8"/>
        <rFont val="Arial"/>
        <family val="2"/>
      </rPr>
      <t>LAVADORA ALTA PRESSÃO, 1200 W, profissional</t>
    </r>
    <r>
      <rPr>
        <sz val="10"/>
        <color indexed="8"/>
        <rFont val="Arial"/>
        <family val="2"/>
      </rPr>
      <t>, características adicionais gatilho autodesligável, jato regulável c/mangueira, vazão de 300 l/h. Voltagem: bivolt 127/220V.</t>
    </r>
  </si>
  <si>
    <r>
      <rPr>
        <b/>
        <sz val="10"/>
        <color indexed="8"/>
        <rFont val="Arial"/>
        <family val="2"/>
      </rPr>
      <t>ENCERADEIRA, enceradeira industrial</t>
    </r>
    <r>
      <rPr>
        <sz val="10"/>
        <color indexed="8"/>
        <rFont val="Arial"/>
        <family val="2"/>
      </rPr>
      <t> elétrica equipada com sistema de acondicionamento, com câmara de transmissão por engrenagens helicoidais, Tipo: industrial, Dispositivo de Segurança: através de acionamento liga/desliga, oferecendo maior comodidade para o operador, Potência Motor: de no mínimo 1,0 CV, Voltagem: bivolt 127/220V., Acessórios: acompanha: 01 escova de nylon para lavar, 01 escova de fibras vegetais para encerar/lustrar com diâmetro de 500 mm, Características Adicionais: silenciosa e de fácil manuseio, comprimento do fio de 15 m ou mais.</t>
    </r>
  </si>
  <si>
    <r>
      <rPr>
        <b/>
        <sz val="10"/>
        <color indexed="8"/>
        <rFont val="Arial"/>
        <family val="2"/>
      </rPr>
      <t>Escada Tesoura Extensível Fibra de Vidro</t>
    </r>
    <r>
      <rPr>
        <sz val="10"/>
        <color indexed="8"/>
        <rFont val="Arial"/>
        <family val="2"/>
      </rPr>
      <t xml:space="preserve"> 7 Degraus Fechada e 12 Aberta 2,20x3,80m, com duas posições, de uso profissional, com capacidade de peso 120 kg. Altura entre degraus 30 cm e peso da escada aproximadamente 13 kg.</t>
    </r>
  </si>
  <si>
    <t>Camisa manga curta em algodão/poliéster, com nome da empresa impresso.</t>
  </si>
  <si>
    <t>02 (dois)</t>
  </si>
  <si>
    <t>Calça comprida, com elástico na cintura ou cordão, confeccionado em algodão/poliéster.</t>
  </si>
  <si>
    <t>Bota, fabricado em P.V.C, na cor branca, cano médio, forrada em algodão/poliéster.</t>
  </si>
  <si>
    <t>01 (um) par</t>
  </si>
  <si>
    <t>Quant. por Empregado</t>
  </si>
  <si>
    <t>QUANTIDADE ANUAL</t>
  </si>
  <si>
    <t>LISTAGEM DE UNIFORMES E EPI</t>
  </si>
  <si>
    <t>UNIFORMES E EPI</t>
  </si>
  <si>
    <t>Crachá em P.V.C, com cordão, com foto atual do funcionário, incluindo os seguintes dados, no mínimo: número de telefone da empresa, tipo sanguíneo e alergias do funcionário.</t>
  </si>
  <si>
    <t>01 (um)</t>
  </si>
  <si>
    <t>Auxílio Funeral e Familiar</t>
  </si>
  <si>
    <t xml:space="preserve">                                                          Aviso Prévio Indenizado - Base de cálculo:  Módulo 1 + Módulo 2  (sem a incidência dos encargos previdenciários correspondestes ao GPS)</t>
  </si>
  <si>
    <t xml:space="preserve">                                                          Aviso Prévio Trabalhado - Base de cálculo:  Módulo 1 + Módulo 2  </t>
  </si>
  <si>
    <t>subtotal (3D + 3E) x 42,61%</t>
  </si>
  <si>
    <t xml:space="preserve">Demissão por justa causa </t>
  </si>
  <si>
    <t>subtotal (3A + 3B) x 42,61%</t>
  </si>
  <si>
    <t>xxxxx</t>
  </si>
  <si>
    <t>Subtotal (A + B +C+ D+E)</t>
  </si>
  <si>
    <t>____/_______/_____</t>
  </si>
  <si>
    <t>5143-20</t>
  </si>
  <si>
    <t>Multa do FGTS e Contribuição Social sobre Aviso Prévio Trabalhado</t>
  </si>
  <si>
    <t>PREGÃO ELETRÔNICO Nº 13/2021</t>
  </si>
  <si>
    <t>QUADRO RESUMIDO DA PROPOSTA DE PREÇOS</t>
  </si>
</sst>
</file>

<file path=xl/styles.xml><?xml version="1.0" encoding="utf-8"?>
<styleSheet xmlns="http://schemas.openxmlformats.org/spreadsheetml/2006/main">
  <numFmts count="5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quot;\ * #,##0.00_-;\-&quot;R$&quot;\ * #,##0.00_-;_-&quot;R$&quot;\ * &quot;-&quot;??_-;_-@_-"/>
    <numFmt numFmtId="165" formatCode="&quot;R$ &quot;#,##0.00_);[Red]\(&quot;R$ &quot;#,##0.00\)"/>
    <numFmt numFmtId="166" formatCode="_(* #,##0_);_(* \(#,##0\);_(* &quot;-&quot;_);_(@_)"/>
    <numFmt numFmtId="167" formatCode="_(* #,##0.00_);_(* \(#,##0.00\);_(* &quot;-&quot;??_);_(@_)"/>
    <numFmt numFmtId="168" formatCode="_(&quot;R$&quot;* #,##0_);_(&quot;R$&quot;* \(#,##0\);_(&quot;R$&quot;* &quot;-&quot;_);_(@_)"/>
    <numFmt numFmtId="169" formatCode="_(&quot;R$&quot;* #,##0.00_);_(&quot;R$&quot;* \(#,##0.00\);_(&quot;R$&quot;* &quot;-&quot;??_);_(@_)"/>
    <numFmt numFmtId="170" formatCode="#,##0.00;[Red]#,##0.00"/>
    <numFmt numFmtId="171" formatCode="[$R$-416]\ #,##0.00;[Red]\-[$R$-416]\ #,##0.00"/>
    <numFmt numFmtId="172" formatCode="&quot;R$ &quot;#,##0.00"/>
    <numFmt numFmtId="173" formatCode="&quot; R$ &quot;#,##0.00\ ;&quot;-R$ &quot;#,##0.00\ ;&quot; R$ -&quot;#\ ;@\ "/>
    <numFmt numFmtId="174" formatCode="[$R$]\ #,##0.00\ ;\-[$R$]\ #,##0.00\ ;[$R$]&quot; -&quot;00\ ;@\ "/>
    <numFmt numFmtId="175" formatCode="[$R$-416]\ #,##0.00"/>
    <numFmt numFmtId="176" formatCode="0.00000000000"/>
    <numFmt numFmtId="177" formatCode="[$R$-416]#,##0.00;[Red]\-[$R$-416]#,##0.00"/>
    <numFmt numFmtId="178" formatCode="_-* #,##0.000_-;\-* #,##0.000_-;_-* &quot;-&quot;??_-;_-@_-"/>
    <numFmt numFmtId="179" formatCode="0.0000000"/>
    <numFmt numFmtId="180" formatCode="[$-416]dddd\,\ d&quot; de &quot;mmmm&quot; de &quot;yyyy"/>
    <numFmt numFmtId="181" formatCode="_(* #,##0.000_);_(* \(#,##0.000\);_(* &quot;-&quot;??_);_(@_)"/>
    <numFmt numFmtId="182" formatCode="0.0"/>
    <numFmt numFmtId="183" formatCode="&quot;Sim&quot;;&quot;Sim&quot;;&quot;Não&quot;"/>
    <numFmt numFmtId="184" formatCode="&quot;Verdadeiro&quot;;&quot;Verdadeiro&quot;;&quot;Falso&quot;"/>
    <numFmt numFmtId="185" formatCode="&quot;Ativado&quot;;&quot;Ativado&quot;;&quot;Desativado&quot;"/>
    <numFmt numFmtId="186" formatCode="[$€-2]\ #,##0.00_);[Red]\([$€-2]\ #,##0.00\)"/>
    <numFmt numFmtId="187" formatCode="0.000000000"/>
    <numFmt numFmtId="188" formatCode="0.00000000"/>
    <numFmt numFmtId="189" formatCode="0.000000"/>
    <numFmt numFmtId="190" formatCode="0.00000"/>
    <numFmt numFmtId="191" formatCode="0.0000"/>
    <numFmt numFmtId="192" formatCode="0.000"/>
    <numFmt numFmtId="193" formatCode="_-&quot;R$&quot;* #,##0.000_-;\-&quot;R$&quot;* #,##0.000_-;_-&quot;R$&quot;* &quot;-&quot;??_-;_-@_-"/>
    <numFmt numFmtId="194" formatCode="_-&quot;R$&quot;* #,##0.0000_-;\-&quot;R$&quot;* #,##0.0000_-;_-&quot;R$&quot;* &quot;-&quot;??_-;_-@_-"/>
    <numFmt numFmtId="195" formatCode="_-&quot;R$&quot;* #,##0.0_-;\-&quot;R$&quot;* #,##0.0_-;_-&quot;R$&quot;* &quot;-&quot;??_-;_-@_-"/>
    <numFmt numFmtId="196" formatCode="_-&quot;R$&quot;* #,##0_-;\-&quot;R$&quot;* #,##0_-;_-&quot;R$&quot;* &quot;-&quot;??_-;_-@_-"/>
    <numFmt numFmtId="197" formatCode="_-&quot;R$&quot;* #,##0.00000_-;\-&quot;R$&quot;* #,##0.00000_-;_-&quot;R$&quot;* &quot;-&quot;??_-;_-@_-"/>
    <numFmt numFmtId="198" formatCode="_-&quot;R$&quot;* #,##0.000000_-;\-&quot;R$&quot;* #,##0.000000_-;_-&quot;R$&quot;* &quot;-&quot;??_-;_-@_-"/>
    <numFmt numFmtId="199" formatCode="0.000%"/>
    <numFmt numFmtId="200" formatCode="0.0000%"/>
    <numFmt numFmtId="201" formatCode="0.00000%"/>
    <numFmt numFmtId="202" formatCode="0.0%"/>
    <numFmt numFmtId="203" formatCode="0.000000%"/>
    <numFmt numFmtId="204" formatCode="_-* #,##0.0000_-;\-* #,##0.0000_-;_-* &quot;-&quot;????_-;_-@_-"/>
    <numFmt numFmtId="205" formatCode="_-* #,##0.0_-;\-* #,##0.0_-;_-* &quot;-&quot;??_-;_-@_-"/>
    <numFmt numFmtId="206" formatCode="_-* #,##0.0000_-;\-* #,##0.0000_-;_-* &quot;-&quot;??_-;_-@_-"/>
    <numFmt numFmtId="207" formatCode="_(* #,##0.0_);_(* \(#,##0.0\);_(* &quot;-&quot;??_);_(@_)"/>
    <numFmt numFmtId="208" formatCode="_(* #,##0.0000_);_(* \(#,##0.0000\);_(* &quot;-&quot;??_);_(@_)"/>
    <numFmt numFmtId="209" formatCode="_-* #,##0.000_-;\-* #,##0.000_-;_-* &quot;-&quot;????_-;_-@_-"/>
    <numFmt numFmtId="210" formatCode="_-* #,##0.00_-;\-* #,##0.00_-;_-* &quot;-&quot;????_-;_-@_-"/>
    <numFmt numFmtId="211" formatCode="&quot;R$&quot;#,##0.00"/>
  </numFmts>
  <fonts count="79">
    <font>
      <sz val="10"/>
      <name val="Arial"/>
      <family val="0"/>
    </font>
    <font>
      <sz val="9"/>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2"/>
      <name val="Arial"/>
      <family val="2"/>
    </font>
    <font>
      <sz val="11"/>
      <name val="Arial"/>
      <family val="2"/>
    </font>
    <font>
      <sz val="9"/>
      <color indexed="8"/>
      <name val="Tahoma"/>
      <family val="2"/>
    </font>
    <font>
      <b/>
      <sz val="10"/>
      <color indexed="8"/>
      <name val="Arial"/>
      <family val="2"/>
    </font>
    <font>
      <b/>
      <sz val="11"/>
      <name val="Arial"/>
      <family val="2"/>
    </font>
    <font>
      <sz val="10"/>
      <color indexed="8"/>
      <name val="Arial"/>
      <family val="2"/>
    </font>
    <font>
      <sz val="9"/>
      <color indexed="8"/>
      <name val="Arial"/>
      <family val="2"/>
    </font>
    <font>
      <sz val="9"/>
      <name val="Segoe UI"/>
      <family val="2"/>
    </font>
    <font>
      <b/>
      <sz val="9"/>
      <name val="Segoe UI"/>
      <family val="2"/>
    </font>
    <font>
      <b/>
      <sz val="11"/>
      <color indexed="8"/>
      <name val="Arial"/>
      <family val="2"/>
    </font>
    <font>
      <b/>
      <sz val="9"/>
      <color indexed="8"/>
      <name val="Arial"/>
      <family val="2"/>
    </font>
    <font>
      <sz val="11"/>
      <color indexed="8"/>
      <name val="Arial"/>
      <family val="2"/>
    </font>
    <font>
      <b/>
      <sz val="8"/>
      <color indexed="8"/>
      <name val="Arial"/>
      <family val="2"/>
    </font>
    <font>
      <sz val="11"/>
      <name val="Arial Narrow"/>
      <family val="2"/>
    </font>
    <font>
      <b/>
      <sz val="11"/>
      <color indexed="10"/>
      <name val="Arial"/>
      <family val="2"/>
    </font>
    <font>
      <b/>
      <sz val="12"/>
      <color indexed="8"/>
      <name val="Arial Narrow"/>
      <family val="2"/>
    </font>
    <font>
      <sz val="12"/>
      <name val="Arial Narrow"/>
      <family val="2"/>
    </font>
    <font>
      <b/>
      <sz val="12"/>
      <name val="Arial Narrow"/>
      <family val="2"/>
    </font>
    <font>
      <sz val="10"/>
      <name val="Arial Narrow"/>
      <family val="2"/>
    </font>
    <font>
      <b/>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12"/>
      <name val="Arial"/>
      <family val="2"/>
    </font>
    <font>
      <sz val="11"/>
      <color indexed="10"/>
      <name val="Arial"/>
      <family val="2"/>
    </font>
    <font>
      <sz val="12"/>
      <color indexed="8"/>
      <name val="Arial Narrow"/>
      <family val="2"/>
    </font>
    <font>
      <sz val="10"/>
      <color indexed="10"/>
      <name val="Arial Narrow"/>
      <family val="2"/>
    </font>
    <font>
      <b/>
      <sz val="10"/>
      <color indexed="12"/>
      <name val="Arial Narrow"/>
      <family val="2"/>
    </font>
    <font>
      <b/>
      <sz val="10"/>
      <color indexed="10"/>
      <name val="Arial"/>
      <family val="2"/>
    </font>
    <font>
      <b/>
      <sz val="1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sz val="11"/>
      <color rgb="FF000000"/>
      <name val="Arial"/>
      <family val="2"/>
    </font>
    <font>
      <b/>
      <sz val="11"/>
      <color rgb="FF000000"/>
      <name val="Arial"/>
      <family val="2"/>
    </font>
    <font>
      <b/>
      <sz val="12"/>
      <color rgb="FF000000"/>
      <name val="Arial Narrow"/>
      <family val="2"/>
    </font>
    <font>
      <sz val="12"/>
      <color rgb="FF000000"/>
      <name val="Arial Narrow"/>
      <family val="2"/>
    </font>
    <font>
      <b/>
      <sz val="10"/>
      <color rgb="FF000000"/>
      <name val="Arial"/>
      <family val="2"/>
    </font>
    <font>
      <sz val="10"/>
      <color rgb="FFFF0000"/>
      <name val="Arial Narrow"/>
      <family val="2"/>
    </font>
    <font>
      <b/>
      <sz val="10"/>
      <color rgb="FF0000FF"/>
      <name val="Arial Narrow"/>
      <family val="2"/>
    </font>
    <font>
      <b/>
      <sz val="10"/>
      <color rgb="FF0000FF"/>
      <name val="Arial"/>
      <family val="2"/>
    </font>
    <font>
      <b/>
      <sz val="10"/>
      <color rgb="FFFF0000"/>
      <name val="Arial"/>
      <family val="2"/>
    </font>
    <font>
      <sz val="11"/>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3499799966812134"/>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right style="thin"/>
      <top/>
      <bottom style="thin"/>
    </border>
    <border>
      <left style="thin">
        <color indexed="8"/>
      </left>
      <right style="thin"/>
      <top style="thin"/>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bottom style="thin"/>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right/>
      <top>
        <color indexed="63"/>
      </top>
      <bottom style="thin"/>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border>
    <border>
      <left style="thin">
        <color indexed="8"/>
      </left>
      <right>
        <color indexed="63"/>
      </right>
      <top>
        <color indexed="63"/>
      </top>
      <bottom>
        <color indexed="63"/>
      </bottom>
    </border>
    <border>
      <left style="thin">
        <color indexed="8"/>
      </left>
      <right style="thin">
        <color indexed="8"/>
      </right>
      <top style="thin"/>
      <bottom style="thin">
        <color indexed="8"/>
      </bottom>
    </border>
    <border>
      <left/>
      <right style="thin">
        <color indexed="8"/>
      </right>
      <top style="thin"/>
      <bottom style="thin"/>
    </border>
    <border>
      <left style="thin">
        <color indexed="8"/>
      </left>
      <right style="thin">
        <color indexed="8"/>
      </right>
      <top style="thin"/>
      <bottom/>
    </border>
    <border>
      <left style="medium"/>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right style="medium"/>
      <top/>
      <bottom style="thin"/>
    </border>
    <border>
      <left style="medium"/>
      <right style="thin"/>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color indexed="63"/>
      </bottom>
    </border>
    <border>
      <left style="medium"/>
      <right style="thin">
        <color indexed="8"/>
      </right>
      <top style="thin"/>
      <bottom/>
    </border>
    <border>
      <left>
        <color indexed="63"/>
      </left>
      <right style="medium"/>
      <top style="thin">
        <color indexed="8"/>
      </top>
      <bottom>
        <color indexed="63"/>
      </bottom>
    </border>
    <border>
      <left style="medium"/>
      <right style="thin">
        <color indexed="8"/>
      </right>
      <top style="thin"/>
      <bottom style="thin"/>
    </border>
    <border>
      <left style="thin">
        <color indexed="8"/>
      </left>
      <right style="medium"/>
      <top style="thin"/>
      <bottom style="thin"/>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bottom>
        <color indexed="63"/>
      </bottom>
    </border>
    <border>
      <left style="thin">
        <color indexed="8"/>
      </left>
      <right style="medium"/>
      <top style="thin">
        <color indexed="8"/>
      </top>
      <bottom>
        <color indexed="63"/>
      </bottom>
    </border>
    <border>
      <left style="medium"/>
      <right style="thin">
        <color indexed="8"/>
      </right>
      <top style="thin"/>
      <bottom style="thin">
        <color indexed="8"/>
      </bottom>
    </border>
    <border>
      <left style="thin">
        <color indexed="8"/>
      </left>
      <right style="medium"/>
      <top style="thin"/>
      <bottom style="thin">
        <color indexed="8"/>
      </bottom>
    </border>
    <border>
      <left style="medium"/>
      <right style="thin">
        <color indexed="8"/>
      </right>
      <top style="thin">
        <color indexed="8"/>
      </top>
      <bottom style="thin"/>
    </border>
    <border>
      <left style="thin">
        <color indexed="8"/>
      </left>
      <right style="medium"/>
      <top style="thin">
        <color indexed="8"/>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right style="medium"/>
      <top>
        <color indexed="63"/>
      </top>
      <bottom>
        <color indexed="63"/>
      </bottom>
    </border>
    <border>
      <left style="thin"/>
      <right style="medium"/>
      <top>
        <color indexed="63"/>
      </top>
      <bottom style="thin"/>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58" fillId="32" borderId="0" applyNumberFormat="0" applyBorder="0" applyAlignment="0" applyProtection="0"/>
    <xf numFmtId="0" fontId="59" fillId="21" borderId="5" applyNumberFormat="0" applyAlignment="0" applyProtection="0"/>
    <xf numFmtId="166"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167" fontId="0" fillId="0" borderId="0" applyFont="0" applyFill="0" applyBorder="0" applyAlignment="0" applyProtection="0"/>
  </cellStyleXfs>
  <cellXfs count="424">
    <xf numFmtId="0" fontId="0" fillId="0" borderId="0" xfId="0" applyAlignment="1">
      <alignment/>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0" fillId="0" borderId="0" xfId="0" applyFill="1" applyBorder="1" applyAlignment="1">
      <alignment/>
    </xf>
    <xf numFmtId="14" fontId="2" fillId="0" borderId="10" xfId="0" applyNumberFormat="1" applyFont="1" applyFill="1" applyBorder="1" applyAlignment="1" applyProtection="1">
      <alignment/>
      <protection locked="0"/>
    </xf>
    <xf numFmtId="14" fontId="2" fillId="0" borderId="11" xfId="0" applyNumberFormat="1" applyFont="1" applyFill="1" applyBorder="1" applyAlignment="1" applyProtection="1">
      <alignment/>
      <protection locked="0"/>
    </xf>
    <xf numFmtId="0" fontId="0" fillId="0" borderId="0" xfId="0" applyFill="1" applyAlignment="1">
      <alignment/>
    </xf>
    <xf numFmtId="173" fontId="9" fillId="0" borderId="0" xfId="46" applyNumberFormat="1" applyFont="1" applyFill="1" applyBorder="1" applyAlignment="1" applyProtection="1">
      <alignment horizontal="center" vertical="center"/>
      <protection/>
    </xf>
    <xf numFmtId="0" fontId="2" fillId="0" borderId="12" xfId="46" applyNumberFormat="1" applyFont="1" applyFill="1" applyBorder="1" applyAlignment="1" applyProtection="1">
      <alignment horizontal="center"/>
      <protection locked="0"/>
    </xf>
    <xf numFmtId="10" fontId="11" fillId="0" borderId="13" xfId="50" applyNumberFormat="1" applyFont="1" applyFill="1" applyBorder="1" applyAlignment="1" applyProtection="1">
      <alignment horizontal="center" vertical="center"/>
      <protection/>
    </xf>
    <xf numFmtId="0" fontId="11" fillId="0" borderId="11" xfId="0" applyFont="1" applyFill="1" applyBorder="1" applyAlignment="1">
      <alignment horizontal="center" vertical="center"/>
    </xf>
    <xf numFmtId="10" fontId="11" fillId="0" borderId="14" xfId="50" applyNumberFormat="1" applyFont="1" applyFill="1" applyBorder="1" applyAlignment="1" applyProtection="1">
      <alignment horizontal="center" vertical="center"/>
      <protection/>
    </xf>
    <xf numFmtId="10" fontId="11" fillId="0" borderId="15" xfId="0" applyNumberFormat="1" applyFont="1" applyBorder="1" applyAlignment="1">
      <alignment horizontal="center" vertical="center"/>
    </xf>
    <xf numFmtId="0" fontId="0" fillId="0" borderId="11" xfId="0" applyFont="1" applyBorder="1" applyAlignment="1" applyProtection="1">
      <alignment/>
      <protection locked="0"/>
    </xf>
    <xf numFmtId="10" fontId="1" fillId="0" borderId="11" xfId="0" applyNumberFormat="1" applyFont="1" applyBorder="1" applyAlignment="1" applyProtection="1">
      <alignment/>
      <protection locked="0"/>
    </xf>
    <xf numFmtId="170" fontId="1" fillId="0" borderId="11" xfId="0" applyNumberFormat="1" applyFont="1" applyBorder="1" applyAlignment="1" applyProtection="1">
      <alignment/>
      <protection locked="0"/>
    </xf>
    <xf numFmtId="0" fontId="11" fillId="0" borderId="15" xfId="0" applyFont="1" applyBorder="1" applyAlignment="1">
      <alignment horizontal="center" vertical="center"/>
    </xf>
    <xf numFmtId="0" fontId="0" fillId="0" borderId="10" xfId="0" applyFont="1" applyBorder="1" applyAlignment="1">
      <alignment/>
    </xf>
    <xf numFmtId="0" fontId="9" fillId="0" borderId="11" xfId="0" applyFont="1" applyFill="1" applyBorder="1" applyAlignment="1">
      <alignment horizontal="center" vertical="center"/>
    </xf>
    <xf numFmtId="10" fontId="9" fillId="0" borderId="16" xfId="0" applyNumberFormat="1" applyFont="1" applyFill="1" applyBorder="1" applyAlignment="1">
      <alignment horizontal="center" vertical="center"/>
    </xf>
    <xf numFmtId="0" fontId="11" fillId="0" borderId="11" xfId="0" applyFont="1" applyFill="1" applyBorder="1" applyAlignment="1">
      <alignment horizontal="left" vertical="center"/>
    </xf>
    <xf numFmtId="10" fontId="11"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67" fillId="0" borderId="14" xfId="0" applyFont="1" applyBorder="1" applyAlignment="1">
      <alignment horizontal="center" vertical="center" wrapText="1"/>
    </xf>
    <xf numFmtId="0" fontId="16" fillId="0" borderId="0" xfId="0" applyFont="1" applyFill="1" applyBorder="1" applyAlignment="1">
      <alignment horizontal="center" vertical="center"/>
    </xf>
    <xf numFmtId="0" fontId="68" fillId="0" borderId="14" xfId="0" applyFont="1" applyBorder="1" applyAlignment="1">
      <alignment horizontal="center" vertical="center" wrapText="1"/>
    </xf>
    <xf numFmtId="44" fontId="69" fillId="0" borderId="14" xfId="0" applyNumberFormat="1" applyFont="1" applyBorder="1" applyAlignment="1">
      <alignment horizontal="center" vertical="center" wrapText="1"/>
    </xf>
    <xf numFmtId="44" fontId="69" fillId="0" borderId="14" xfId="0" applyNumberFormat="1" applyFont="1" applyBorder="1" applyAlignment="1">
      <alignment vertical="center" wrapText="1"/>
    </xf>
    <xf numFmtId="0" fontId="17" fillId="0" borderId="0" xfId="0" applyFont="1" applyFill="1" applyBorder="1" applyAlignment="1">
      <alignment horizontal="center" vertical="center"/>
    </xf>
    <xf numFmtId="0" fontId="7" fillId="0" borderId="0" xfId="0" applyFont="1" applyAlignment="1">
      <alignment/>
    </xf>
    <xf numFmtId="173" fontId="15" fillId="0" borderId="0" xfId="46" applyNumberFormat="1" applyFont="1" applyFill="1" applyBorder="1" applyAlignment="1" applyProtection="1">
      <alignment horizontal="center" vertical="center"/>
      <protection/>
    </xf>
    <xf numFmtId="0" fontId="7" fillId="0" borderId="0" xfId="0" applyFont="1" applyFill="1" applyAlignment="1">
      <alignment/>
    </xf>
    <xf numFmtId="197" fontId="7" fillId="0" borderId="0" xfId="0" applyNumberFormat="1" applyFont="1" applyAlignment="1">
      <alignment/>
    </xf>
    <xf numFmtId="0" fontId="7" fillId="0" borderId="0" xfId="0" applyFont="1" applyFill="1" applyBorder="1" applyAlignment="1">
      <alignment/>
    </xf>
    <xf numFmtId="0" fontId="6" fillId="0" borderId="0" xfId="0" applyFont="1" applyFill="1" applyBorder="1" applyAlignment="1">
      <alignment/>
    </xf>
    <xf numFmtId="194" fontId="6" fillId="0" borderId="0" xfId="0" applyNumberFormat="1" applyFont="1" applyFill="1" applyBorder="1" applyAlignment="1">
      <alignment/>
    </xf>
    <xf numFmtId="0" fontId="12" fillId="0" borderId="15" xfId="0" applyFont="1" applyBorder="1" applyAlignment="1">
      <alignment horizontal="left" vertical="center" wrapText="1"/>
    </xf>
    <xf numFmtId="0" fontId="11" fillId="0" borderId="15" xfId="0" applyFont="1" applyBorder="1" applyAlignment="1">
      <alignment horizontal="lef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0" fontId="9" fillId="33" borderId="19" xfId="0" applyFont="1" applyFill="1" applyBorder="1" applyAlignment="1">
      <alignment vertical="center"/>
    </xf>
    <xf numFmtId="0" fontId="2" fillId="33" borderId="10" xfId="0" applyFont="1" applyFill="1" applyBorder="1" applyAlignment="1" applyProtection="1">
      <alignment/>
      <protection locked="0"/>
    </xf>
    <xf numFmtId="10" fontId="1" fillId="33" borderId="11" xfId="0" applyNumberFormat="1" applyFont="1" applyFill="1" applyBorder="1" applyAlignment="1" applyProtection="1">
      <alignment/>
      <protection locked="0"/>
    </xf>
    <xf numFmtId="170" fontId="1" fillId="33" borderId="11" xfId="0" applyNumberFormat="1" applyFont="1" applyFill="1" applyBorder="1" applyAlignment="1" applyProtection="1">
      <alignment/>
      <protection locked="0"/>
    </xf>
    <xf numFmtId="170" fontId="1" fillId="33" borderId="16" xfId="0" applyNumberFormat="1" applyFont="1" applyFill="1" applyBorder="1" applyAlignment="1" applyProtection="1">
      <alignment/>
      <protection locked="0"/>
    </xf>
    <xf numFmtId="0" fontId="2" fillId="33" borderId="20" xfId="0" applyFont="1" applyFill="1" applyBorder="1" applyAlignment="1" applyProtection="1">
      <alignment/>
      <protection locked="0"/>
    </xf>
    <xf numFmtId="10" fontId="1" fillId="33" borderId="21" xfId="0" applyNumberFormat="1" applyFont="1" applyFill="1" applyBorder="1" applyAlignment="1" applyProtection="1">
      <alignment/>
      <protection locked="0"/>
    </xf>
    <xf numFmtId="170" fontId="1" fillId="33" borderId="21" xfId="0" applyNumberFormat="1" applyFont="1" applyFill="1" applyBorder="1" applyAlignment="1" applyProtection="1">
      <alignment/>
      <protection locked="0"/>
    </xf>
    <xf numFmtId="170" fontId="1" fillId="33" borderId="22" xfId="0" applyNumberFormat="1" applyFont="1" applyFill="1" applyBorder="1" applyAlignment="1" applyProtection="1">
      <alignment/>
      <protection locked="0"/>
    </xf>
    <xf numFmtId="10" fontId="9" fillId="33" borderId="15" xfId="0" applyNumberFormat="1" applyFont="1" applyFill="1" applyBorder="1" applyAlignment="1">
      <alignment horizontal="center" vertical="center"/>
    </xf>
    <xf numFmtId="10" fontId="9" fillId="0" borderId="23" xfId="0" applyNumberFormat="1" applyFont="1" applyFill="1" applyBorder="1" applyAlignment="1">
      <alignment horizontal="center" vertical="center"/>
    </xf>
    <xf numFmtId="0" fontId="12" fillId="0" borderId="0" xfId="0" applyFont="1" applyFill="1" applyBorder="1" applyAlignment="1">
      <alignment horizontal="center" vertical="center"/>
    </xf>
    <xf numFmtId="10" fontId="16" fillId="0" borderId="0" xfId="0" applyNumberFormat="1" applyFont="1" applyFill="1" applyBorder="1" applyAlignment="1">
      <alignment horizontal="center" vertical="center"/>
    </xf>
    <xf numFmtId="10" fontId="0" fillId="0" borderId="0" xfId="0" applyNumberFormat="1" applyFont="1" applyAlignment="1">
      <alignment/>
    </xf>
    <xf numFmtId="43" fontId="0" fillId="0" borderId="0" xfId="0" applyNumberFormat="1" applyFont="1" applyAlignment="1">
      <alignment/>
    </xf>
    <xf numFmtId="0" fontId="12" fillId="0" borderId="0" xfId="0" applyFont="1" applyFill="1" applyBorder="1" applyAlignment="1">
      <alignment horizontal="left" vertical="center"/>
    </xf>
    <xf numFmtId="173" fontId="0" fillId="0" borderId="0" xfId="46" applyNumberFormat="1" applyFont="1" applyFill="1" applyBorder="1" applyAlignment="1" applyProtection="1">
      <alignment horizontal="center" vertical="center"/>
      <protection/>
    </xf>
    <xf numFmtId="0" fontId="9" fillId="34" borderId="24" xfId="0" applyFont="1" applyFill="1" applyBorder="1" applyAlignment="1">
      <alignment horizontal="center" vertical="center"/>
    </xf>
    <xf numFmtId="0" fontId="0" fillId="0" borderId="0" xfId="0" applyFont="1" applyBorder="1" applyAlignment="1">
      <alignment/>
    </xf>
    <xf numFmtId="10" fontId="9" fillId="35" borderId="24" xfId="0" applyNumberFormat="1" applyFont="1" applyFill="1" applyBorder="1" applyAlignment="1" applyProtection="1">
      <alignment horizontal="center" vertical="center"/>
      <protection locked="0"/>
    </xf>
    <xf numFmtId="172" fontId="11" fillId="0" borderId="15" xfId="0" applyNumberFormat="1" applyFont="1" applyBorder="1" applyAlignment="1" applyProtection="1">
      <alignment horizontal="left" vertical="center"/>
      <protection/>
    </xf>
    <xf numFmtId="0" fontId="9" fillId="13" borderId="15" xfId="0" applyFont="1" applyFill="1" applyBorder="1" applyAlignment="1">
      <alignment horizontal="center" vertical="center"/>
    </xf>
    <xf numFmtId="0" fontId="7" fillId="0" borderId="2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1"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7" fillId="0" borderId="25"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10" fontId="2" fillId="0" borderId="25" xfId="0" applyNumberFormat="1" applyFont="1" applyFill="1" applyBorder="1" applyAlignment="1" applyProtection="1">
      <alignment/>
      <protection locked="0"/>
    </xf>
    <xf numFmtId="10" fontId="2" fillId="0" borderId="0" xfId="0" applyNumberFormat="1" applyFont="1" applyFill="1" applyBorder="1" applyAlignment="1" applyProtection="1">
      <alignment/>
      <protection locked="0"/>
    </xf>
    <xf numFmtId="10" fontId="2" fillId="0" borderId="28" xfId="0" applyNumberFormat="1" applyFont="1" applyFill="1" applyBorder="1" applyAlignment="1" applyProtection="1">
      <alignment/>
      <protection locked="0"/>
    </xf>
    <xf numFmtId="10" fontId="2" fillId="0" borderId="11" xfId="0" applyNumberFormat="1" applyFont="1" applyFill="1" applyBorder="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10" fontId="11" fillId="0" borderId="29" xfId="0" applyNumberFormat="1" applyFont="1" applyBorder="1" applyAlignment="1">
      <alignment horizontal="center" vertical="center"/>
    </xf>
    <xf numFmtId="0" fontId="69" fillId="0" borderId="14" xfId="0" applyFont="1" applyBorder="1" applyAlignment="1">
      <alignment horizontal="center" vertical="center" wrapText="1"/>
    </xf>
    <xf numFmtId="0" fontId="2"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0" fillId="0" borderId="14" xfId="0" applyBorder="1" applyAlignment="1">
      <alignment horizontal="center" vertical="center" wrapText="1"/>
    </xf>
    <xf numFmtId="0" fontId="2" fillId="0" borderId="14" xfId="0" applyFont="1" applyBorder="1" applyAlignment="1">
      <alignment horizontal="center" vertical="center" wrapText="1"/>
    </xf>
    <xf numFmtId="0" fontId="2" fillId="6" borderId="14" xfId="0" applyFont="1" applyFill="1" applyBorder="1" applyAlignment="1">
      <alignment horizontal="center" vertical="center" wrapText="1"/>
    </xf>
    <xf numFmtId="0" fontId="2" fillId="6" borderId="14" xfId="0" applyFont="1" applyFill="1" applyBorder="1" applyAlignment="1">
      <alignment horizontal="center" vertical="center"/>
    </xf>
    <xf numFmtId="44" fontId="0" fillId="0" borderId="14" xfId="0" applyNumberFormat="1" applyBorder="1" applyAlignment="1">
      <alignment horizontal="center" vertical="center"/>
    </xf>
    <xf numFmtId="44" fontId="2" fillId="6" borderId="14" xfId="0" applyNumberFormat="1" applyFont="1" applyFill="1" applyBorder="1" applyAlignment="1">
      <alignment horizontal="center" vertical="center"/>
    </xf>
    <xf numFmtId="0" fontId="10" fillId="6" borderId="14" xfId="0" applyFont="1" applyFill="1" applyBorder="1" applyAlignment="1">
      <alignment horizontal="center" vertical="center"/>
    </xf>
    <xf numFmtId="44" fontId="10" fillId="6" borderId="14" xfId="0" applyNumberFormat="1" applyFont="1" applyFill="1" applyBorder="1" applyAlignment="1">
      <alignment horizontal="center" vertical="center"/>
    </xf>
    <xf numFmtId="0" fontId="19" fillId="0" borderId="0" xfId="0" applyFont="1" applyFill="1" applyAlignment="1">
      <alignment/>
    </xf>
    <xf numFmtId="0" fontId="19" fillId="0" borderId="0" xfId="0" applyFont="1" applyAlignment="1">
      <alignment/>
    </xf>
    <xf numFmtId="0" fontId="68" fillId="0" borderId="14" xfId="0" applyFont="1" applyBorder="1" applyAlignment="1">
      <alignment horizontal="left" vertical="center" wrapText="1"/>
    </xf>
    <xf numFmtId="0" fontId="70" fillId="6" borderId="14" xfId="0" applyFont="1" applyFill="1" applyBorder="1" applyAlignment="1">
      <alignment vertical="center"/>
    </xf>
    <xf numFmtId="0" fontId="70" fillId="6" borderId="14" xfId="0" applyFont="1" applyFill="1" applyBorder="1" applyAlignment="1">
      <alignment horizontal="center" vertical="center"/>
    </xf>
    <xf numFmtId="0" fontId="22" fillId="0" borderId="0" xfId="0" applyFont="1" applyFill="1" applyAlignment="1">
      <alignment/>
    </xf>
    <xf numFmtId="0" fontId="21" fillId="0" borderId="0" xfId="0" applyFont="1" applyFill="1" applyBorder="1" applyAlignment="1">
      <alignment vertical="center"/>
    </xf>
    <xf numFmtId="0" fontId="70" fillId="0" borderId="0" xfId="0" applyFont="1" applyFill="1" applyBorder="1" applyAlignment="1">
      <alignment vertical="center"/>
    </xf>
    <xf numFmtId="0" fontId="70" fillId="0" borderId="14" xfId="0" applyFont="1" applyBorder="1" applyAlignment="1">
      <alignment horizontal="center" vertical="center" wrapText="1"/>
    </xf>
    <xf numFmtId="0" fontId="70" fillId="6" borderId="14"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1" fillId="0" borderId="14" xfId="0" applyFont="1" applyBorder="1" applyAlignment="1">
      <alignment horizontal="center" vertical="center" wrapText="1"/>
    </xf>
    <xf numFmtId="0" fontId="71" fillId="0" borderId="14" xfId="0" applyFont="1" applyBorder="1" applyAlignment="1">
      <alignment horizontal="center" vertical="center"/>
    </xf>
    <xf numFmtId="0" fontId="71" fillId="0" borderId="0" xfId="0" applyFont="1" applyBorder="1" applyAlignment="1">
      <alignment vertical="center"/>
    </xf>
    <xf numFmtId="176" fontId="71" fillId="0" borderId="0" xfId="0" applyNumberFormat="1" applyFont="1" applyBorder="1" applyAlignment="1">
      <alignment horizontal="center" vertical="center"/>
    </xf>
    <xf numFmtId="167" fontId="71" fillId="0" borderId="0" xfId="62" applyFont="1" applyBorder="1" applyAlignment="1">
      <alignment horizontal="center" vertical="center"/>
    </xf>
    <xf numFmtId="0" fontId="22" fillId="0" borderId="0" xfId="0" applyFont="1" applyAlignment="1">
      <alignment/>
    </xf>
    <xf numFmtId="43" fontId="23" fillId="0" borderId="0" xfId="0" applyNumberFormat="1" applyFont="1" applyFill="1" applyAlignment="1">
      <alignment/>
    </xf>
    <xf numFmtId="0" fontId="23" fillId="0" borderId="0" xfId="0" applyFont="1" applyAlignment="1">
      <alignment/>
    </xf>
    <xf numFmtId="0" fontId="22" fillId="0" borderId="0" xfId="0" applyFont="1" applyBorder="1" applyAlignment="1">
      <alignment/>
    </xf>
    <xf numFmtId="0" fontId="70" fillId="0" borderId="14" xfId="0" applyFont="1" applyBorder="1" applyAlignment="1">
      <alignment horizontal="center" vertical="center"/>
    </xf>
    <xf numFmtId="0" fontId="70" fillId="0" borderId="0" xfId="0" applyFont="1" applyBorder="1" applyAlignment="1">
      <alignment horizontal="center" vertical="center"/>
    </xf>
    <xf numFmtId="0" fontId="22" fillId="0" borderId="0" xfId="0" applyFont="1" applyBorder="1" applyAlignment="1">
      <alignment vertical="center" wrapText="1"/>
    </xf>
    <xf numFmtId="0" fontId="70" fillId="0" borderId="14" xfId="0" applyFont="1" applyBorder="1" applyAlignment="1">
      <alignment vertical="center"/>
    </xf>
    <xf numFmtId="0" fontId="71" fillId="0" borderId="0" xfId="0" applyFont="1" applyBorder="1" applyAlignment="1">
      <alignment horizontal="center" vertical="center"/>
    </xf>
    <xf numFmtId="0" fontId="71" fillId="0" borderId="14" xfId="0" applyFont="1" applyBorder="1" applyAlignment="1">
      <alignment vertical="center"/>
    </xf>
    <xf numFmtId="3" fontId="71" fillId="0" borderId="0" xfId="0" applyNumberFormat="1" applyFont="1" applyBorder="1" applyAlignment="1">
      <alignment horizontal="center" vertical="center"/>
    </xf>
    <xf numFmtId="10" fontId="9" fillId="35" borderId="15" xfId="50" applyNumberFormat="1" applyFont="1" applyFill="1" applyBorder="1" applyAlignment="1" applyProtection="1">
      <alignment horizontal="center" vertical="center"/>
      <protection locked="0"/>
    </xf>
    <xf numFmtId="44" fontId="0" fillId="0" borderId="14" xfId="0" applyNumberFormat="1"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xf>
    <xf numFmtId="0" fontId="0" fillId="0" borderId="0" xfId="0" applyFont="1" applyAlignment="1">
      <alignment horizontal="center" vertical="center"/>
    </xf>
    <xf numFmtId="44" fontId="0" fillId="0" borderId="14" xfId="0" applyNumberFormat="1" applyFont="1" applyFill="1" applyBorder="1" applyAlignment="1">
      <alignment horizontal="center" vertical="center"/>
    </xf>
    <xf numFmtId="0" fontId="72" fillId="0" borderId="14" xfId="0" applyFont="1" applyBorder="1" applyAlignment="1">
      <alignment horizontal="left" vertical="center" wrapText="1"/>
    </xf>
    <xf numFmtId="176" fontId="23" fillId="6" borderId="14" xfId="0" applyNumberFormat="1" applyFont="1" applyFill="1" applyBorder="1" applyAlignment="1">
      <alignment horizontal="center" vertical="center"/>
    </xf>
    <xf numFmtId="0" fontId="67" fillId="0" borderId="30" xfId="0" applyFont="1" applyBorder="1" applyAlignment="1">
      <alignment horizontal="justify" vertical="center" wrapText="1"/>
    </xf>
    <xf numFmtId="0" fontId="67" fillId="0" borderId="30" xfId="0" applyFont="1" applyBorder="1" applyAlignment="1">
      <alignment horizontal="center" vertical="center" wrapText="1"/>
    </xf>
    <xf numFmtId="0" fontId="72" fillId="0" borderId="30" xfId="0" applyFont="1" applyBorder="1" applyAlignment="1">
      <alignment horizontal="justify" vertical="center" wrapText="1"/>
    </xf>
    <xf numFmtId="0" fontId="67" fillId="0" borderId="30" xfId="0" applyFont="1" applyBorder="1" applyAlignment="1">
      <alignment vertical="center" wrapText="1"/>
    </xf>
    <xf numFmtId="0" fontId="67" fillId="0" borderId="30" xfId="0" applyFont="1" applyBorder="1" applyAlignment="1">
      <alignment horizontal="left" vertical="center" wrapText="1"/>
    </xf>
    <xf numFmtId="0" fontId="67" fillId="0" borderId="31" xfId="0" applyFont="1" applyBorder="1" applyAlignment="1">
      <alignment horizontal="center" vertical="center" wrapText="1"/>
    </xf>
    <xf numFmtId="0" fontId="67" fillId="0" borderId="31" xfId="0" applyFont="1" applyBorder="1" applyAlignment="1">
      <alignment horizontal="left" vertical="center" wrapText="1"/>
    </xf>
    <xf numFmtId="0" fontId="2" fillId="6" borderId="32" xfId="0" applyFont="1" applyFill="1" applyBorder="1" applyAlignment="1">
      <alignment horizontal="center" vertical="center"/>
    </xf>
    <xf numFmtId="44" fontId="0" fillId="0" borderId="32" xfId="0" applyNumberFormat="1" applyFont="1" applyBorder="1" applyAlignment="1">
      <alignment horizontal="center" vertical="center"/>
    </xf>
    <xf numFmtId="0" fontId="67" fillId="0" borderId="14" xfId="0" applyFont="1" applyBorder="1" applyAlignment="1">
      <alignment horizontal="left" vertical="center" wrapText="1"/>
    </xf>
    <xf numFmtId="0" fontId="2" fillId="6" borderId="10" xfId="0" applyFont="1" applyFill="1" applyBorder="1" applyAlignment="1">
      <alignment horizontal="center" vertical="center"/>
    </xf>
    <xf numFmtId="0" fontId="2" fillId="0" borderId="14" xfId="0" applyFont="1" applyBorder="1" applyAlignment="1">
      <alignment horizontal="center" vertical="center"/>
    </xf>
    <xf numFmtId="0" fontId="24" fillId="0" borderId="0" xfId="0" applyFont="1" applyAlignment="1">
      <alignment/>
    </xf>
    <xf numFmtId="0" fontId="24" fillId="0" borderId="0" xfId="0" applyFont="1" applyFill="1" applyBorder="1" applyAlignment="1">
      <alignment/>
    </xf>
    <xf numFmtId="178" fontId="24" fillId="0" borderId="0" xfId="0" applyNumberFormat="1" applyFont="1" applyAlignment="1">
      <alignment/>
    </xf>
    <xf numFmtId="0" fontId="24" fillId="0" borderId="0" xfId="0" applyFont="1" applyAlignment="1">
      <alignment horizontal="center" vertical="center" wrapText="1"/>
    </xf>
    <xf numFmtId="169" fontId="24" fillId="0" borderId="0" xfId="46" applyFont="1" applyAlignment="1">
      <alignment/>
    </xf>
    <xf numFmtId="169" fontId="73" fillId="0" borderId="0" xfId="46" applyFont="1" applyAlignment="1">
      <alignment/>
    </xf>
    <xf numFmtId="10" fontId="24" fillId="0" borderId="0" xfId="0" applyNumberFormat="1" applyFont="1" applyAlignment="1">
      <alignment/>
    </xf>
    <xf numFmtId="43" fontId="24" fillId="0" borderId="0" xfId="0" applyNumberFormat="1" applyFont="1" applyAlignment="1">
      <alignment/>
    </xf>
    <xf numFmtId="0" fontId="24" fillId="0" borderId="0" xfId="0" applyFont="1" applyBorder="1" applyAlignment="1">
      <alignment/>
    </xf>
    <xf numFmtId="0" fontId="74" fillId="0" borderId="0" xfId="0" applyFont="1" applyBorder="1" applyAlignment="1">
      <alignment horizontal="center" vertical="center" wrapText="1"/>
    </xf>
    <xf numFmtId="206" fontId="24" fillId="0" borderId="0" xfId="0" applyNumberFormat="1" applyFont="1" applyBorder="1" applyAlignment="1">
      <alignment/>
    </xf>
    <xf numFmtId="210" fontId="24" fillId="0" borderId="0" xfId="0" applyNumberFormat="1" applyFont="1" applyAlignment="1">
      <alignment/>
    </xf>
    <xf numFmtId="167" fontId="24" fillId="0" borderId="0" xfId="0" applyNumberFormat="1" applyFont="1" applyAlignment="1">
      <alignment/>
    </xf>
    <xf numFmtId="0" fontId="24" fillId="0" borderId="0" xfId="0" applyFont="1" applyBorder="1" applyAlignment="1">
      <alignment horizontal="center"/>
    </xf>
    <xf numFmtId="167" fontId="25" fillId="0" borderId="0" xfId="0" applyNumberFormat="1" applyFont="1" applyBorder="1" applyAlignment="1">
      <alignment horizontal="center"/>
    </xf>
    <xf numFmtId="9" fontId="24" fillId="0" borderId="0" xfId="0" applyNumberFormat="1" applyFont="1" applyBorder="1" applyAlignment="1">
      <alignment horizontal="left"/>
    </xf>
    <xf numFmtId="173" fontId="24" fillId="0" borderId="0" xfId="0" applyNumberFormat="1" applyFont="1" applyAlignment="1">
      <alignment/>
    </xf>
    <xf numFmtId="9" fontId="0" fillId="0" borderId="0" xfId="50" applyFont="1" applyAlignment="1">
      <alignment/>
    </xf>
    <xf numFmtId="9" fontId="0" fillId="0" borderId="0" xfId="0" applyNumberFormat="1" applyFont="1" applyAlignment="1">
      <alignment/>
    </xf>
    <xf numFmtId="167" fontId="73" fillId="0" borderId="0" xfId="0" applyNumberFormat="1" applyFont="1" applyAlignment="1">
      <alignment horizontal="center" vertical="center"/>
    </xf>
    <xf numFmtId="190" fontId="24" fillId="0" borderId="0" xfId="0" applyNumberFormat="1" applyFont="1" applyAlignment="1">
      <alignment/>
    </xf>
    <xf numFmtId="1" fontId="11" fillId="0" borderId="14" xfId="50" applyNumberFormat="1" applyFont="1" applyFill="1" applyBorder="1" applyAlignment="1" applyProtection="1">
      <alignment horizontal="center" vertical="center"/>
      <protection/>
    </xf>
    <xf numFmtId="199" fontId="24" fillId="0" borderId="0" xfId="0" applyNumberFormat="1" applyFont="1" applyAlignment="1">
      <alignment/>
    </xf>
    <xf numFmtId="199" fontId="11" fillId="0" borderId="14" xfId="50" applyNumberFormat="1" applyFont="1" applyFill="1" applyBorder="1" applyAlignment="1" applyProtection="1">
      <alignment horizontal="center" vertical="center"/>
      <protection/>
    </xf>
    <xf numFmtId="200" fontId="11" fillId="0" borderId="14" xfId="50" applyNumberFormat="1" applyFont="1" applyFill="1" applyBorder="1" applyAlignment="1" applyProtection="1">
      <alignment horizontal="center" vertical="center"/>
      <protection/>
    </xf>
    <xf numFmtId="10" fontId="74" fillId="0" borderId="0" xfId="0" applyNumberFormat="1" applyFont="1" applyBorder="1" applyAlignment="1">
      <alignment horizontal="center" vertical="center" wrapText="1"/>
    </xf>
    <xf numFmtId="43" fontId="74" fillId="0" borderId="0" xfId="0" applyNumberFormat="1" applyFont="1" applyBorder="1" applyAlignment="1">
      <alignment horizontal="center" vertical="center" wrapText="1"/>
    </xf>
    <xf numFmtId="200" fontId="9" fillId="0" borderId="33" xfId="50" applyNumberFormat="1" applyFont="1" applyFill="1" applyBorder="1" applyAlignment="1" applyProtection="1">
      <alignment horizontal="center" vertical="center"/>
      <protection/>
    </xf>
    <xf numFmtId="10" fontId="11" fillId="13" borderId="15" xfId="0" applyNumberFormat="1" applyFont="1" applyFill="1" applyBorder="1" applyAlignment="1" applyProtection="1">
      <alignment horizontal="center" vertical="center"/>
      <protection locked="0"/>
    </xf>
    <xf numFmtId="2" fontId="11" fillId="13" borderId="15" xfId="0" applyNumberFormat="1" applyFont="1" applyFill="1" applyBorder="1" applyAlignment="1" applyProtection="1">
      <alignment horizontal="center" vertical="center"/>
      <protection locked="0"/>
    </xf>
    <xf numFmtId="0" fontId="16" fillId="33" borderId="15" xfId="0" applyFont="1" applyFill="1" applyBorder="1" applyAlignment="1">
      <alignment horizontal="center" vertical="center"/>
    </xf>
    <xf numFmtId="0" fontId="9" fillId="33" borderId="24" xfId="0" applyFont="1" applyFill="1" applyBorder="1" applyAlignment="1">
      <alignment horizontal="left" vertical="center" wrapText="1"/>
    </xf>
    <xf numFmtId="0" fontId="11" fillId="0" borderId="33" xfId="0" applyFont="1" applyFill="1" applyBorder="1" applyAlignment="1">
      <alignment horizontal="left" vertical="center"/>
    </xf>
    <xf numFmtId="0" fontId="11" fillId="0" borderId="15" xfId="0" applyFont="1" applyFill="1" applyBorder="1" applyAlignment="1">
      <alignment horizontal="left" vertical="center"/>
    </xf>
    <xf numFmtId="0" fontId="16" fillId="0" borderId="0"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6" xfId="0" applyFont="1" applyFill="1" applyBorder="1" applyAlignment="1">
      <alignment horizontal="left" vertical="center"/>
    </xf>
    <xf numFmtId="0" fontId="75" fillId="0" borderId="14" xfId="0" applyFont="1" applyBorder="1" applyAlignment="1">
      <alignment horizontal="right" vertical="center" wrapText="1"/>
    </xf>
    <xf numFmtId="10" fontId="9" fillId="36" borderId="14" xfId="50" applyNumberFormat="1" applyFont="1" applyFill="1" applyBorder="1" applyAlignment="1" applyProtection="1">
      <alignment horizontal="center" vertical="center"/>
      <protection/>
    </xf>
    <xf numFmtId="0" fontId="24" fillId="0" borderId="10" xfId="0" applyFont="1" applyBorder="1" applyAlignment="1">
      <alignment horizontal="center"/>
    </xf>
    <xf numFmtId="0" fontId="24" fillId="0" borderId="11" xfId="0" applyFont="1" applyBorder="1" applyAlignment="1">
      <alignment horizontal="center"/>
    </xf>
    <xf numFmtId="0" fontId="24" fillId="0" borderId="16" xfId="0" applyFont="1" applyBorder="1" applyAlignment="1">
      <alignment horizontal="center"/>
    </xf>
    <xf numFmtId="0" fontId="9" fillId="0" borderId="14" xfId="0" applyFont="1" applyFill="1" applyBorder="1" applyAlignment="1">
      <alignment horizontal="right" vertical="center" wrapText="1"/>
    </xf>
    <xf numFmtId="0" fontId="11" fillId="0" borderId="29" xfId="0" applyFont="1" applyFill="1" applyBorder="1" applyAlignment="1">
      <alignment horizontal="left" vertical="center"/>
    </xf>
    <xf numFmtId="0" fontId="15" fillId="37" borderId="34" xfId="0" applyFont="1" applyFill="1" applyBorder="1" applyAlignment="1">
      <alignment horizontal="center" vertical="center"/>
    </xf>
    <xf numFmtId="0" fontId="72" fillId="0" borderId="35" xfId="0" applyFont="1" applyBorder="1" applyAlignment="1">
      <alignment horizontal="center"/>
    </xf>
    <xf numFmtId="0" fontId="72" fillId="0" borderId="36" xfId="0" applyFont="1" applyBorder="1" applyAlignment="1">
      <alignment horizontal="center"/>
    </xf>
    <xf numFmtId="0" fontId="72" fillId="0" borderId="37" xfId="0" applyFont="1" applyBorder="1" applyAlignment="1">
      <alignment horizontal="center"/>
    </xf>
    <xf numFmtId="0" fontId="11" fillId="0" borderId="24" xfId="0"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11" fillId="0" borderId="39" xfId="0" applyFont="1" applyFill="1" applyBorder="1" applyAlignment="1" applyProtection="1">
      <alignment horizontal="center" vertical="center"/>
      <protection/>
    </xf>
    <xf numFmtId="0" fontId="9" fillId="36" borderId="15" xfId="0" applyFont="1" applyFill="1" applyBorder="1" applyAlignment="1">
      <alignment horizontal="center" vertical="center"/>
    </xf>
    <xf numFmtId="0" fontId="0" fillId="0" borderId="0" xfId="0" applyFont="1" applyFill="1" applyBorder="1" applyAlignment="1">
      <alignment/>
    </xf>
    <xf numFmtId="0" fontId="9" fillId="38" borderId="11" xfId="0" applyFont="1" applyFill="1" applyBorder="1" applyAlignment="1">
      <alignment horizontal="center" vertical="center" wrapText="1"/>
    </xf>
    <xf numFmtId="0" fontId="9" fillId="39" borderId="33" xfId="0" applyFont="1" applyFill="1" applyBorder="1" applyAlignment="1">
      <alignment horizontal="center" vertical="center"/>
    </xf>
    <xf numFmtId="0" fontId="75" fillId="0" borderId="40" xfId="0" applyFont="1" applyBorder="1" applyAlignment="1">
      <alignment horizontal="right" vertical="center" wrapText="1"/>
    </xf>
    <xf numFmtId="0" fontId="75" fillId="0" borderId="11" xfId="0" applyFont="1" applyBorder="1" applyAlignment="1">
      <alignment horizontal="right" vertical="center" wrapText="1"/>
    </xf>
    <xf numFmtId="0" fontId="9" fillId="34" borderId="15" xfId="0" applyFont="1" applyFill="1" applyBorder="1" applyAlignment="1">
      <alignment horizontal="center" vertical="center"/>
    </xf>
    <xf numFmtId="0" fontId="11" fillId="0" borderId="17" xfId="0" applyFont="1" applyFill="1" applyBorder="1" applyAlignment="1" applyProtection="1">
      <alignment horizontal="left" vertical="center"/>
      <protection/>
    </xf>
    <xf numFmtId="0" fontId="11" fillId="0" borderId="19" xfId="0" applyFont="1" applyFill="1" applyBorder="1" applyAlignment="1" applyProtection="1">
      <alignment horizontal="left" vertical="center"/>
      <protection/>
    </xf>
    <xf numFmtId="0" fontId="11" fillId="0" borderId="41" xfId="0" applyFont="1" applyFill="1" applyBorder="1" applyAlignment="1" applyProtection="1">
      <alignment horizontal="left" vertical="center"/>
      <protection/>
    </xf>
    <xf numFmtId="0" fontId="11" fillId="0" borderId="42" xfId="0" applyFont="1" applyFill="1" applyBorder="1" applyAlignment="1" applyProtection="1">
      <alignment horizontal="left" vertical="center"/>
      <protection/>
    </xf>
    <xf numFmtId="10" fontId="9" fillId="33" borderId="43" xfId="50" applyNumberFormat="1" applyFont="1" applyFill="1" applyBorder="1" applyAlignment="1" applyProtection="1">
      <alignment horizontal="center" vertical="center"/>
      <protection/>
    </xf>
    <xf numFmtId="10" fontId="9" fillId="33" borderId="44" xfId="50" applyNumberFormat="1" applyFont="1" applyFill="1" applyBorder="1" applyAlignment="1" applyProtection="1">
      <alignment horizontal="center" vertical="center"/>
      <protection/>
    </xf>
    <xf numFmtId="10" fontId="9" fillId="33" borderId="41" xfId="50" applyNumberFormat="1" applyFont="1" applyFill="1" applyBorder="1" applyAlignment="1" applyProtection="1">
      <alignment horizontal="center" vertical="center"/>
      <protection/>
    </xf>
    <xf numFmtId="0" fontId="11" fillId="0" borderId="24" xfId="0" applyFont="1" applyFill="1" applyBorder="1" applyAlignment="1" applyProtection="1">
      <alignment vertical="center"/>
      <protection/>
    </xf>
    <xf numFmtId="0" fontId="11" fillId="0" borderId="39" xfId="0" applyFont="1" applyFill="1" applyBorder="1" applyAlignment="1" applyProtection="1">
      <alignment vertical="center"/>
      <protection/>
    </xf>
    <xf numFmtId="0" fontId="9" fillId="36" borderId="10"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6"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34" xfId="0" applyFont="1" applyFill="1" applyBorder="1" applyAlignment="1">
      <alignment horizontal="center" vertical="center"/>
    </xf>
    <xf numFmtId="0" fontId="11" fillId="0" borderId="24" xfId="0" applyFont="1" applyFill="1" applyBorder="1" applyAlignment="1">
      <alignment horizontal="left" vertical="center"/>
    </xf>
    <xf numFmtId="0" fontId="11"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9" fillId="40" borderId="15" xfId="0" applyFont="1" applyFill="1" applyBorder="1" applyAlignment="1">
      <alignment horizontal="center" vertical="center"/>
    </xf>
    <xf numFmtId="0" fontId="11" fillId="0" borderId="14" xfId="0" applyFont="1" applyFill="1" applyBorder="1" applyAlignment="1">
      <alignment horizontal="left" vertical="center"/>
    </xf>
    <xf numFmtId="0" fontId="9" fillId="33" borderId="11"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46" xfId="0" applyFont="1" applyFill="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9" fillId="33" borderId="14" xfId="0" applyFont="1" applyFill="1" applyBorder="1" applyAlignment="1">
      <alignment horizontal="center" vertical="center"/>
    </xf>
    <xf numFmtId="0" fontId="9" fillId="0" borderId="33" xfId="0" applyFont="1" applyFill="1" applyBorder="1" applyAlignment="1">
      <alignment horizontal="center" vertical="center"/>
    </xf>
    <xf numFmtId="0" fontId="2" fillId="36" borderId="14" xfId="0" applyFont="1" applyFill="1" applyBorder="1" applyAlignment="1" applyProtection="1">
      <alignment horizontal="center" vertical="center"/>
      <protection locked="0"/>
    </xf>
    <xf numFmtId="0" fontId="11" fillId="0" borderId="15" xfId="0" applyFont="1" applyFill="1" applyBorder="1" applyAlignment="1">
      <alignment horizontal="left" vertical="center" wrapText="1"/>
    </xf>
    <xf numFmtId="0" fontId="9" fillId="33" borderId="15" xfId="0" applyFont="1" applyFill="1" applyBorder="1" applyAlignment="1">
      <alignment horizontal="center" vertical="center"/>
    </xf>
    <xf numFmtId="0" fontId="16" fillId="0" borderId="23" xfId="0" applyFont="1" applyFill="1" applyBorder="1" applyAlignment="1">
      <alignment horizontal="center" vertical="center"/>
    </xf>
    <xf numFmtId="0" fontId="9" fillId="33" borderId="24" xfId="0" applyFont="1" applyFill="1" applyBorder="1" applyAlignment="1">
      <alignment horizontal="left" vertical="center" wrapText="1"/>
    </xf>
    <xf numFmtId="0" fontId="9" fillId="33" borderId="38" xfId="0" applyFont="1" applyFill="1" applyBorder="1" applyAlignment="1">
      <alignment horizontal="left" vertical="center" wrapText="1"/>
    </xf>
    <xf numFmtId="0" fontId="9" fillId="33" borderId="39" xfId="0" applyFont="1" applyFill="1" applyBorder="1" applyAlignment="1">
      <alignment horizontal="left" vertical="center" wrapText="1"/>
    </xf>
    <xf numFmtId="0" fontId="75" fillId="0" borderId="24"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11" fillId="0" borderId="24" xfId="0" applyFont="1" applyFill="1" applyBorder="1" applyAlignment="1" applyProtection="1">
      <alignment horizontal="left" vertical="center"/>
      <protection locked="0"/>
    </xf>
    <xf numFmtId="0" fontId="11" fillId="0" borderId="38" xfId="0" applyFont="1" applyFill="1" applyBorder="1" applyAlignment="1" applyProtection="1">
      <alignment horizontal="left" vertical="center"/>
      <protection locked="0"/>
    </xf>
    <xf numFmtId="0" fontId="11" fillId="0" borderId="39" xfId="0" applyFont="1" applyFill="1" applyBorder="1" applyAlignment="1" applyProtection="1">
      <alignment horizontal="left" vertical="center"/>
      <protection locked="0"/>
    </xf>
    <xf numFmtId="0" fontId="11" fillId="0" borderId="47" xfId="0" applyFont="1" applyFill="1" applyBorder="1" applyAlignment="1">
      <alignment horizontal="left" vertical="center"/>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10" fillId="13" borderId="10" xfId="0" applyFont="1" applyFill="1" applyBorder="1" applyAlignment="1" applyProtection="1">
      <alignment horizontal="center" wrapText="1"/>
      <protection locked="0"/>
    </xf>
    <xf numFmtId="0" fontId="18" fillId="33" borderId="15" xfId="0" applyFont="1" applyFill="1" applyBorder="1" applyAlignment="1">
      <alignment horizontal="center" vertical="center"/>
    </xf>
    <xf numFmtId="0" fontId="16" fillId="33" borderId="15" xfId="0" applyFont="1" applyFill="1" applyBorder="1" applyAlignment="1">
      <alignment horizontal="center" vertical="center"/>
    </xf>
    <xf numFmtId="10" fontId="2" fillId="0" borderId="11" xfId="0" applyNumberFormat="1" applyFont="1" applyFill="1" applyBorder="1" applyAlignment="1" applyProtection="1">
      <alignment horizontal="center"/>
      <protection locked="0"/>
    </xf>
    <xf numFmtId="0" fontId="2" fillId="0" borderId="28" xfId="46" applyNumberFormat="1" applyFont="1" applyFill="1" applyBorder="1" applyAlignment="1" applyProtection="1">
      <alignment horizontal="center"/>
      <protection locked="0"/>
    </xf>
    <xf numFmtId="0" fontId="2" fillId="0" borderId="28" xfId="46" applyNumberFormat="1" applyFont="1" applyFill="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167" fontId="70" fillId="0" borderId="0" xfId="62" applyFont="1" applyFill="1" applyBorder="1" applyAlignment="1">
      <alignment horizontal="center" vertical="center"/>
    </xf>
    <xf numFmtId="0" fontId="71" fillId="0" borderId="14" xfId="0" applyFont="1" applyBorder="1" applyAlignment="1">
      <alignment horizontal="center" vertical="center"/>
    </xf>
    <xf numFmtId="0" fontId="71" fillId="0" borderId="14" xfId="0" applyFont="1" applyBorder="1" applyAlignment="1">
      <alignment vertical="center"/>
    </xf>
    <xf numFmtId="0" fontId="70" fillId="0" borderId="14" xfId="0" applyFont="1" applyBorder="1" applyAlignment="1">
      <alignment horizontal="center" vertical="center"/>
    </xf>
    <xf numFmtId="0" fontId="71" fillId="0" borderId="0" xfId="0" applyFont="1" applyBorder="1" applyAlignment="1">
      <alignment horizontal="center" vertical="center"/>
    </xf>
    <xf numFmtId="0" fontId="21" fillId="41" borderId="10" xfId="0" applyFont="1" applyFill="1" applyBorder="1" applyAlignment="1">
      <alignment horizontal="center" vertical="center"/>
    </xf>
    <xf numFmtId="0" fontId="21" fillId="41" borderId="11" xfId="0" applyFont="1" applyFill="1" applyBorder="1" applyAlignment="1">
      <alignment horizontal="center" vertical="center"/>
    </xf>
    <xf numFmtId="0" fontId="21" fillId="41" borderId="16" xfId="0" applyFont="1" applyFill="1" applyBorder="1" applyAlignment="1">
      <alignment horizontal="center" vertical="center"/>
    </xf>
    <xf numFmtId="0" fontId="70" fillId="41" borderId="10" xfId="0" applyFont="1" applyFill="1" applyBorder="1" applyAlignment="1">
      <alignment horizontal="center" vertical="center"/>
    </xf>
    <xf numFmtId="0" fontId="70" fillId="41" borderId="11" xfId="0" applyFont="1" applyFill="1" applyBorder="1" applyAlignment="1">
      <alignment horizontal="center" vertical="center"/>
    </xf>
    <xf numFmtId="0" fontId="70" fillId="41" borderId="16" xfId="0" applyFont="1" applyFill="1" applyBorder="1" applyAlignment="1">
      <alignment horizontal="center" vertical="center"/>
    </xf>
    <xf numFmtId="164" fontId="70" fillId="0" borderId="14" xfId="0" applyNumberFormat="1" applyFont="1" applyBorder="1" applyAlignment="1">
      <alignment horizontal="center" vertical="center"/>
    </xf>
    <xf numFmtId="44" fontId="70" fillId="6" borderId="14" xfId="0" applyNumberFormat="1" applyFont="1" applyFill="1" applyBorder="1" applyAlignment="1">
      <alignment horizontal="center" vertical="center"/>
    </xf>
    <xf numFmtId="167" fontId="70" fillId="0" borderId="0" xfId="62" applyNumberFormat="1" applyFont="1" applyFill="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6" fillId="42" borderId="48" xfId="0" applyFont="1" applyFill="1" applyBorder="1" applyAlignment="1" applyProtection="1">
      <alignment horizontal="center"/>
      <protection locked="0"/>
    </xf>
    <xf numFmtId="0" fontId="6" fillId="42" borderId="49" xfId="0" applyFont="1" applyFill="1" applyBorder="1" applyAlignment="1" applyProtection="1">
      <alignment horizontal="center"/>
      <protection locked="0"/>
    </xf>
    <xf numFmtId="0" fontId="6" fillId="42" borderId="50" xfId="0" applyFont="1" applyFill="1" applyBorder="1" applyAlignment="1" applyProtection="1">
      <alignment horizontal="center"/>
      <protection locked="0"/>
    </xf>
    <xf numFmtId="0" fontId="0" fillId="0" borderId="51" xfId="0" applyFont="1" applyBorder="1" applyAlignment="1">
      <alignment/>
    </xf>
    <xf numFmtId="10" fontId="2" fillId="0" borderId="52" xfId="0" applyNumberFormat="1" applyFont="1" applyFill="1" applyBorder="1" applyAlignment="1" applyProtection="1">
      <alignment horizontal="center"/>
      <protection locked="0"/>
    </xf>
    <xf numFmtId="0" fontId="2" fillId="0" borderId="53" xfId="46" applyNumberFormat="1" applyFont="1" applyFill="1" applyBorder="1" applyAlignment="1" applyProtection="1">
      <alignment horizontal="center" wrapText="1"/>
      <protection locked="0"/>
    </xf>
    <xf numFmtId="0" fontId="0" fillId="0" borderId="54" xfId="0" applyFont="1" applyBorder="1" applyAlignment="1">
      <alignment/>
    </xf>
    <xf numFmtId="10" fontId="2" fillId="0" borderId="52" xfId="0" applyNumberFormat="1" applyFont="1" applyFill="1" applyBorder="1" applyAlignment="1" applyProtection="1">
      <alignment/>
      <protection locked="0"/>
    </xf>
    <xf numFmtId="14" fontId="2" fillId="0" borderId="52" xfId="0" applyNumberFormat="1" applyFont="1" applyFill="1" applyBorder="1" applyAlignment="1" applyProtection="1">
      <alignment/>
      <protection locked="0"/>
    </xf>
    <xf numFmtId="0" fontId="2" fillId="0" borderId="52" xfId="0" applyFont="1" applyBorder="1" applyAlignment="1" applyProtection="1">
      <alignment/>
      <protection locked="0"/>
    </xf>
    <xf numFmtId="0" fontId="2" fillId="0" borderId="52" xfId="0" applyFont="1" applyBorder="1" applyAlignment="1" applyProtection="1">
      <alignment horizontal="center" wrapText="1"/>
      <protection locked="0"/>
    </xf>
    <xf numFmtId="0" fontId="2" fillId="0" borderId="55" xfId="0" applyFont="1" applyBorder="1" applyAlignment="1" applyProtection="1">
      <alignment horizontal="center"/>
      <protection locked="0"/>
    </xf>
    <xf numFmtId="0" fontId="7" fillId="0" borderId="54" xfId="0" applyFont="1" applyBorder="1" applyAlignment="1">
      <alignment horizontal="center"/>
    </xf>
    <xf numFmtId="0" fontId="10" fillId="13" borderId="56" xfId="0" applyFont="1" applyFill="1" applyBorder="1" applyAlignment="1" applyProtection="1">
      <alignment horizontal="center" wrapText="1"/>
      <protection locked="0"/>
    </xf>
    <xf numFmtId="0" fontId="10" fillId="13" borderId="56" xfId="0" applyFont="1" applyFill="1" applyBorder="1" applyAlignment="1" applyProtection="1">
      <alignment horizontal="center"/>
      <protection locked="0"/>
    </xf>
    <xf numFmtId="0" fontId="10" fillId="13" borderId="52" xfId="0" applyFont="1" applyFill="1" applyBorder="1" applyAlignment="1" applyProtection="1">
      <alignment horizontal="center" wrapText="1"/>
      <protection locked="0"/>
    </xf>
    <xf numFmtId="14" fontId="10" fillId="13" borderId="57" xfId="0" applyNumberFormat="1" applyFont="1" applyFill="1" applyBorder="1" applyAlignment="1" applyProtection="1">
      <alignment horizontal="center"/>
      <protection locked="0"/>
    </xf>
    <xf numFmtId="165" fontId="10" fillId="13" borderId="56" xfId="62" applyNumberFormat="1" applyFont="1" applyFill="1" applyBorder="1" applyAlignment="1" applyProtection="1">
      <alignment horizontal="center"/>
      <protection locked="0"/>
    </xf>
    <xf numFmtId="0" fontId="3" fillId="0" borderId="58" xfId="0" applyFont="1" applyBorder="1" applyAlignment="1">
      <alignment horizontal="center"/>
    </xf>
    <xf numFmtId="0" fontId="1" fillId="0" borderId="59" xfId="0" applyFont="1" applyFill="1" applyBorder="1" applyAlignment="1" applyProtection="1">
      <alignment horizontal="left"/>
      <protection locked="0"/>
    </xf>
    <xf numFmtId="0" fontId="0" fillId="0" borderId="58" xfId="0" applyFont="1" applyFill="1" applyBorder="1" applyAlignment="1">
      <alignment/>
    </xf>
    <xf numFmtId="0" fontId="1" fillId="0" borderId="59" xfId="0" applyFont="1" applyFill="1" applyBorder="1" applyAlignment="1" applyProtection="1">
      <alignment horizontal="center"/>
      <protection locked="0"/>
    </xf>
    <xf numFmtId="0" fontId="18" fillId="33" borderId="60" xfId="0" applyFont="1" applyFill="1" applyBorder="1" applyAlignment="1">
      <alignment horizontal="center" vertical="center"/>
    </xf>
    <xf numFmtId="0" fontId="18" fillId="33" borderId="61" xfId="0" applyFont="1" applyFill="1" applyBorder="1" applyAlignment="1">
      <alignment horizontal="center" vertical="center"/>
    </xf>
    <xf numFmtId="0" fontId="16" fillId="33" borderId="60" xfId="0" applyFont="1" applyFill="1" applyBorder="1" applyAlignment="1">
      <alignment horizontal="center" vertical="center"/>
    </xf>
    <xf numFmtId="4" fontId="16" fillId="33" borderId="61" xfId="0" applyNumberFormat="1" applyFont="1" applyFill="1" applyBorder="1" applyAlignment="1">
      <alignment horizontal="center" vertical="center"/>
    </xf>
    <xf numFmtId="0" fontId="12" fillId="0" borderId="60" xfId="0" applyFont="1" applyBorder="1" applyAlignment="1">
      <alignment horizontal="center" vertical="center"/>
    </xf>
    <xf numFmtId="167" fontId="9" fillId="13" borderId="61" xfId="62" applyFont="1" applyFill="1" applyBorder="1" applyAlignment="1">
      <alignment horizontal="center" vertical="center"/>
    </xf>
    <xf numFmtId="0" fontId="12" fillId="0" borderId="62" xfId="0" applyFont="1" applyBorder="1" applyAlignment="1">
      <alignment horizontal="center" vertical="center"/>
    </xf>
    <xf numFmtId="167" fontId="11" fillId="0" borderId="61" xfId="62" applyFont="1" applyBorder="1" applyAlignment="1">
      <alignment horizontal="center" vertical="center"/>
    </xf>
    <xf numFmtId="167" fontId="11" fillId="0" borderId="61" xfId="62" applyFont="1" applyFill="1" applyBorder="1" applyAlignment="1" applyProtection="1">
      <alignment horizontal="center" vertical="center"/>
      <protection locked="0"/>
    </xf>
    <xf numFmtId="0" fontId="12" fillId="36" borderId="60" xfId="0" applyFont="1" applyFill="1" applyBorder="1" applyAlignment="1">
      <alignment horizontal="center" vertical="center"/>
    </xf>
    <xf numFmtId="167" fontId="9" fillId="36" borderId="61" xfId="62" applyFont="1" applyFill="1" applyBorder="1" applyAlignment="1">
      <alignment horizontal="center" vertical="center"/>
    </xf>
    <xf numFmtId="0" fontId="0" fillId="0" borderId="58" xfId="0" applyFont="1" applyBorder="1" applyAlignment="1">
      <alignment/>
    </xf>
    <xf numFmtId="177" fontId="0" fillId="0" borderId="59" xfId="0" applyNumberFormat="1" applyFont="1" applyBorder="1" applyAlignment="1">
      <alignment/>
    </xf>
    <xf numFmtId="0" fontId="9" fillId="33" borderId="60" xfId="0" applyFont="1" applyFill="1" applyBorder="1" applyAlignment="1">
      <alignment horizontal="center" vertical="center"/>
    </xf>
    <xf numFmtId="0" fontId="9" fillId="33" borderId="61" xfId="0" applyFont="1" applyFill="1" applyBorder="1" applyAlignment="1">
      <alignment horizontal="center" vertical="center"/>
    </xf>
    <xf numFmtId="0" fontId="9" fillId="33" borderId="62" xfId="0" applyFont="1" applyFill="1" applyBorder="1" applyAlignment="1">
      <alignment horizontal="center" vertical="center"/>
    </xf>
    <xf numFmtId="4" fontId="9" fillId="33" borderId="61" xfId="0" applyNumberFormat="1" applyFont="1" applyFill="1" applyBorder="1" applyAlignment="1">
      <alignment horizontal="center" vertical="center"/>
    </xf>
    <xf numFmtId="0" fontId="11" fillId="0" borderId="63" xfId="0" applyFont="1" applyFill="1" applyBorder="1" applyAlignment="1">
      <alignment horizontal="center" vertical="center"/>
    </xf>
    <xf numFmtId="167" fontId="0" fillId="0" borderId="64" xfId="62" applyFont="1" applyFill="1" applyBorder="1" applyAlignment="1" applyProtection="1">
      <alignment horizontal="center" vertical="center"/>
      <protection/>
    </xf>
    <xf numFmtId="0" fontId="11" fillId="0" borderId="54" xfId="0" applyFont="1" applyFill="1" applyBorder="1" applyAlignment="1">
      <alignment horizontal="center" vertical="center"/>
    </xf>
    <xf numFmtId="167" fontId="0" fillId="0" borderId="56" xfId="62" applyFont="1" applyFill="1" applyBorder="1" applyAlignment="1" applyProtection="1">
      <alignment horizontal="center" vertical="center"/>
      <protection/>
    </xf>
    <xf numFmtId="0" fontId="12" fillId="0" borderId="65" xfId="0" applyFont="1" applyFill="1" applyBorder="1" applyAlignment="1">
      <alignment horizontal="center" vertical="center"/>
    </xf>
    <xf numFmtId="167" fontId="9" fillId="0" borderId="66" xfId="62" applyFont="1" applyFill="1" applyBorder="1" applyAlignment="1" applyProtection="1">
      <alignment horizontal="center" vertical="center"/>
      <protection/>
    </xf>
    <xf numFmtId="0" fontId="12" fillId="0" borderId="58" xfId="0" applyFont="1" applyFill="1" applyBorder="1" applyAlignment="1">
      <alignment horizontal="center" vertical="center"/>
    </xf>
    <xf numFmtId="173" fontId="9" fillId="0" borderId="59" xfId="46" applyNumberFormat="1" applyFont="1" applyFill="1" applyBorder="1" applyAlignment="1" applyProtection="1">
      <alignment horizontal="center" vertical="center"/>
      <protection/>
    </xf>
    <xf numFmtId="0" fontId="12" fillId="33" borderId="60" xfId="0" applyFont="1" applyFill="1" applyBorder="1" applyAlignment="1">
      <alignment horizontal="center" vertical="center"/>
    </xf>
    <xf numFmtId="167" fontId="75" fillId="0" borderId="52" xfId="62" applyFont="1" applyFill="1" applyBorder="1" applyAlignment="1">
      <alignment horizontal="center" vertical="center"/>
    </xf>
    <xf numFmtId="167" fontId="9" fillId="33" borderId="61" xfId="62" applyFont="1" applyFill="1" applyBorder="1" applyAlignment="1">
      <alignment horizontal="center" vertical="center"/>
    </xf>
    <xf numFmtId="0" fontId="12" fillId="0" borderId="58"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1" fillId="0" borderId="59" xfId="0" applyFont="1" applyBorder="1" applyAlignment="1">
      <alignment horizontal="center" vertical="center"/>
    </xf>
    <xf numFmtId="0" fontId="9" fillId="33" borderId="60" xfId="0" applyFont="1" applyFill="1" applyBorder="1" applyAlignment="1">
      <alignment horizontal="center" vertical="center"/>
    </xf>
    <xf numFmtId="0" fontId="12" fillId="0" borderId="67" xfId="0" applyFont="1" applyBorder="1" applyAlignment="1">
      <alignment horizontal="center" vertical="center"/>
    </xf>
    <xf numFmtId="167" fontId="11" fillId="0" borderId="68" xfId="62" applyFont="1" applyBorder="1" applyAlignment="1">
      <alignment horizontal="center" vertical="center"/>
    </xf>
    <xf numFmtId="0" fontId="12" fillId="0" borderId="60" xfId="0" applyFont="1" applyFill="1" applyBorder="1" applyAlignment="1">
      <alignment horizontal="center" vertical="center"/>
    </xf>
    <xf numFmtId="167" fontId="9" fillId="0" borderId="61" xfId="62" applyFont="1" applyFill="1" applyBorder="1" applyAlignment="1">
      <alignment horizontal="center" vertical="center"/>
    </xf>
    <xf numFmtId="0" fontId="1" fillId="0" borderId="0" xfId="0" applyFont="1" applyBorder="1" applyAlignment="1" applyProtection="1">
      <alignment/>
      <protection locked="0"/>
    </xf>
    <xf numFmtId="10" fontId="1" fillId="0" borderId="0" xfId="0" applyNumberFormat="1" applyFont="1" applyBorder="1" applyAlignment="1" applyProtection="1">
      <alignment/>
      <protection locked="0"/>
    </xf>
    <xf numFmtId="170" fontId="1" fillId="0" borderId="0" xfId="0" applyNumberFormat="1" applyFont="1" applyBorder="1" applyAlignment="1" applyProtection="1">
      <alignment/>
      <protection locked="0"/>
    </xf>
    <xf numFmtId="170" fontId="1" fillId="0" borderId="59" xfId="0" applyNumberFormat="1" applyFont="1" applyBorder="1" applyAlignment="1" applyProtection="1">
      <alignment/>
      <protection locked="0"/>
    </xf>
    <xf numFmtId="0" fontId="2" fillId="33" borderId="69" xfId="0" applyFont="1" applyFill="1" applyBorder="1" applyAlignment="1">
      <alignment horizontal="center"/>
    </xf>
    <xf numFmtId="4" fontId="16" fillId="33" borderId="64" xfId="0" applyNumberFormat="1" applyFont="1" applyFill="1" applyBorder="1" applyAlignment="1">
      <alignment horizontal="center" vertical="center"/>
    </xf>
    <xf numFmtId="170" fontId="0" fillId="0" borderId="56" xfId="0" applyNumberFormat="1" applyFont="1" applyBorder="1" applyAlignment="1" applyProtection="1">
      <alignment/>
      <protection locked="0"/>
    </xf>
    <xf numFmtId="0" fontId="0" fillId="36" borderId="54" xfId="0" applyFont="1" applyFill="1" applyBorder="1" applyAlignment="1">
      <alignment/>
    </xf>
    <xf numFmtId="170" fontId="2" fillId="36" borderId="56" xfId="0" applyNumberFormat="1" applyFont="1" applyFill="1" applyBorder="1" applyAlignment="1" applyProtection="1">
      <alignment/>
      <protection locked="0"/>
    </xf>
    <xf numFmtId="0" fontId="9" fillId="33" borderId="54" xfId="0" applyFont="1" applyFill="1" applyBorder="1" applyAlignment="1">
      <alignment horizontal="center" vertical="center"/>
    </xf>
    <xf numFmtId="0" fontId="9" fillId="33" borderId="56" xfId="0" applyFont="1" applyFill="1" applyBorder="1" applyAlignment="1">
      <alignment horizontal="center" vertical="center"/>
    </xf>
    <xf numFmtId="0" fontId="2" fillId="33" borderId="54" xfId="0" applyFont="1" applyFill="1" applyBorder="1" applyAlignment="1">
      <alignment horizontal="center"/>
    </xf>
    <xf numFmtId="4" fontId="9" fillId="33" borderId="56" xfId="0" applyNumberFormat="1" applyFont="1" applyFill="1" applyBorder="1" applyAlignment="1">
      <alignment horizontal="center" vertical="center"/>
    </xf>
    <xf numFmtId="167" fontId="75" fillId="0" borderId="56" xfId="62" applyFont="1" applyFill="1" applyBorder="1" applyAlignment="1">
      <alignment horizontal="center" vertical="center"/>
    </xf>
    <xf numFmtId="167" fontId="11" fillId="0" borderId="56" xfId="62" applyFont="1" applyFill="1" applyBorder="1" applyAlignment="1">
      <alignment horizontal="center" vertical="center"/>
    </xf>
    <xf numFmtId="0" fontId="11" fillId="0" borderId="54" xfId="0" applyFont="1" applyBorder="1" applyAlignment="1">
      <alignment horizontal="center" vertical="center"/>
    </xf>
    <xf numFmtId="167" fontId="11" fillId="0" borderId="56" xfId="62" applyFont="1" applyBorder="1" applyAlignment="1">
      <alignment horizontal="center" vertical="center"/>
    </xf>
    <xf numFmtId="167" fontId="9" fillId="36" borderId="56" xfId="62" applyFont="1" applyFill="1" applyBorder="1" applyAlignment="1">
      <alignment horizontal="center" vertical="center"/>
    </xf>
    <xf numFmtId="2" fontId="76" fillId="36" borderId="56" xfId="62" applyNumberFormat="1" applyFont="1" applyFill="1" applyBorder="1" applyAlignment="1">
      <alignment horizontal="right" vertical="center"/>
    </xf>
    <xf numFmtId="0" fontId="9" fillId="36" borderId="51"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16" fillId="33" borderId="65" xfId="0" applyFont="1" applyFill="1" applyBorder="1" applyAlignment="1">
      <alignment horizontal="center" vertical="center"/>
    </xf>
    <xf numFmtId="4" fontId="9" fillId="33" borderId="66" xfId="0" applyNumberFormat="1" applyFont="1" applyFill="1" applyBorder="1" applyAlignment="1">
      <alignment horizontal="center" vertical="center"/>
    </xf>
    <xf numFmtId="167" fontId="9" fillId="0" borderId="52" xfId="62" applyFont="1" applyFill="1" applyBorder="1" applyAlignment="1" applyProtection="1">
      <alignment horizontal="center" vertical="center"/>
      <protection/>
    </xf>
    <xf numFmtId="0" fontId="0" fillId="0" borderId="59" xfId="0" applyFont="1" applyFill="1" applyBorder="1" applyAlignment="1">
      <alignment/>
    </xf>
    <xf numFmtId="4" fontId="9" fillId="33" borderId="70" xfId="0" applyNumberFormat="1" applyFont="1" applyFill="1" applyBorder="1" applyAlignment="1">
      <alignment horizontal="center" vertical="center"/>
    </xf>
    <xf numFmtId="0" fontId="11" fillId="0" borderId="51" xfId="0" applyFont="1" applyFill="1" applyBorder="1" applyAlignment="1">
      <alignment horizontal="center" vertical="center"/>
    </xf>
    <xf numFmtId="169" fontId="9" fillId="0" borderId="56" xfId="46" applyFont="1" applyFill="1" applyBorder="1" applyAlignment="1">
      <alignment horizontal="center" vertical="center"/>
    </xf>
    <xf numFmtId="171" fontId="16" fillId="0" borderId="59" xfId="0" applyNumberFormat="1" applyFont="1" applyFill="1" applyBorder="1" applyAlignment="1">
      <alignment horizontal="center" vertical="center"/>
    </xf>
    <xf numFmtId="0" fontId="2" fillId="33" borderId="51" xfId="0" applyFont="1" applyFill="1" applyBorder="1" applyAlignment="1">
      <alignment horizontal="center"/>
    </xf>
    <xf numFmtId="4" fontId="16" fillId="33" borderId="52" xfId="0" applyNumberFormat="1" applyFont="1" applyFill="1" applyBorder="1" applyAlignment="1">
      <alignment horizontal="center" vertical="center"/>
    </xf>
    <xf numFmtId="0" fontId="12" fillId="36" borderId="54" xfId="0" applyFont="1" applyFill="1" applyBorder="1" applyAlignment="1">
      <alignment horizontal="center" vertical="center"/>
    </xf>
    <xf numFmtId="0" fontId="9" fillId="33" borderId="7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4" fontId="9" fillId="33" borderId="74" xfId="0" applyNumberFormat="1" applyFont="1" applyFill="1" applyBorder="1" applyAlignment="1">
      <alignment horizontal="center" vertical="center"/>
    </xf>
    <xf numFmtId="0" fontId="11" fillId="0" borderId="75" xfId="0" applyFont="1" applyBorder="1" applyAlignment="1">
      <alignment horizontal="center" vertical="center"/>
    </xf>
    <xf numFmtId="167" fontId="9" fillId="13" borderId="76" xfId="62" applyFont="1" applyFill="1" applyBorder="1" applyAlignment="1">
      <alignment horizontal="center" vertical="center"/>
    </xf>
    <xf numFmtId="0" fontId="11" fillId="0" borderId="60" xfId="0" applyFont="1" applyBorder="1" applyAlignment="1">
      <alignment horizontal="center" vertical="center"/>
    </xf>
    <xf numFmtId="167" fontId="9" fillId="13" borderId="61" xfId="62" applyFont="1" applyFill="1" applyBorder="1" applyAlignment="1" applyProtection="1">
      <alignment horizontal="center" vertical="center"/>
      <protection locked="0"/>
    </xf>
    <xf numFmtId="0" fontId="11" fillId="36" borderId="60" xfId="0" applyFont="1" applyFill="1" applyBorder="1" applyAlignment="1">
      <alignment horizontal="center" vertical="center"/>
    </xf>
    <xf numFmtId="0" fontId="1" fillId="0" borderId="0" xfId="0" applyFont="1" applyBorder="1" applyAlignment="1" applyProtection="1">
      <alignment vertical="center"/>
      <protection locked="0"/>
    </xf>
    <xf numFmtId="10" fontId="1" fillId="0" borderId="0" xfId="0" applyNumberFormat="1" applyFont="1" applyBorder="1" applyAlignment="1" applyProtection="1">
      <alignment vertical="center"/>
      <protection locked="0"/>
    </xf>
    <xf numFmtId="170" fontId="1" fillId="0" borderId="0" xfId="0" applyNumberFormat="1" applyFont="1" applyBorder="1" applyAlignment="1" applyProtection="1">
      <alignment vertical="center"/>
      <protection locked="0"/>
    </xf>
    <xf numFmtId="170" fontId="1" fillId="0" borderId="59" xfId="0" applyNumberFormat="1" applyFont="1" applyBorder="1" applyAlignment="1" applyProtection="1">
      <alignment vertical="center"/>
      <protection locked="0"/>
    </xf>
    <xf numFmtId="0" fontId="9" fillId="40" borderId="60" xfId="0" applyFont="1" applyFill="1" applyBorder="1" applyAlignment="1">
      <alignment horizontal="center" vertical="center"/>
    </xf>
    <xf numFmtId="0" fontId="9" fillId="40" borderId="70" xfId="0" applyFont="1" applyFill="1" applyBorder="1" applyAlignment="1">
      <alignment horizontal="center" vertical="center"/>
    </xf>
    <xf numFmtId="0" fontId="9" fillId="40" borderId="60" xfId="0" applyFont="1" applyFill="1" applyBorder="1" applyAlignment="1">
      <alignment horizontal="center" vertical="center"/>
    </xf>
    <xf numFmtId="43" fontId="75" fillId="0" borderId="56" xfId="0" applyNumberFormat="1" applyFont="1" applyBorder="1" applyAlignment="1">
      <alignment horizontal="center" vertical="center" wrapText="1"/>
    </xf>
    <xf numFmtId="0" fontId="9" fillId="34" borderId="60" xfId="0" applyFont="1" applyFill="1" applyBorder="1" applyAlignment="1">
      <alignment horizontal="center" vertical="center"/>
    </xf>
    <xf numFmtId="0" fontId="9" fillId="34" borderId="56" xfId="0" applyFont="1" applyFill="1" applyBorder="1" applyAlignment="1">
      <alignment horizontal="center" vertical="center"/>
    </xf>
    <xf numFmtId="167" fontId="9" fillId="13" borderId="56" xfId="62" applyFont="1" applyFill="1" applyBorder="1" applyAlignment="1">
      <alignment horizontal="center" vertical="center"/>
    </xf>
    <xf numFmtId="0" fontId="11" fillId="0" borderId="60" xfId="0" applyFont="1" applyFill="1" applyBorder="1" applyAlignment="1">
      <alignment horizontal="center" vertical="center"/>
    </xf>
    <xf numFmtId="167" fontId="11" fillId="33" borderId="57" xfId="62" applyFont="1" applyFill="1" applyBorder="1" applyAlignment="1">
      <alignment horizontal="center" vertical="center"/>
    </xf>
    <xf numFmtId="167" fontId="11" fillId="33" borderId="77" xfId="62" applyFont="1" applyFill="1" applyBorder="1" applyAlignment="1">
      <alignment horizontal="center" vertical="center"/>
    </xf>
    <xf numFmtId="167" fontId="11" fillId="33" borderId="78" xfId="62" applyFont="1" applyFill="1" applyBorder="1" applyAlignment="1">
      <alignment horizontal="center" vertical="center"/>
    </xf>
    <xf numFmtId="0" fontId="11" fillId="0" borderId="60" xfId="0" applyFont="1" applyFill="1" applyBorder="1" applyAlignment="1">
      <alignment horizontal="center" vertical="center"/>
    </xf>
    <xf numFmtId="167" fontId="9" fillId="0" borderId="76" xfId="62" applyFont="1" applyFill="1" applyBorder="1" applyAlignment="1">
      <alignment vertical="center"/>
    </xf>
    <xf numFmtId="0" fontId="0" fillId="0" borderId="58" xfId="0" applyFont="1" applyFill="1" applyBorder="1" applyAlignment="1">
      <alignment/>
    </xf>
    <xf numFmtId="0" fontId="0" fillId="0" borderId="59" xfId="0" applyFont="1" applyFill="1" applyBorder="1" applyAlignment="1">
      <alignment/>
    </xf>
    <xf numFmtId="0" fontId="9" fillId="38" borderId="51" xfId="0" applyFont="1" applyFill="1" applyBorder="1" applyAlignment="1">
      <alignment horizontal="center" vertical="center" wrapText="1"/>
    </xf>
    <xf numFmtId="0" fontId="9" fillId="38" borderId="52" xfId="0" applyFont="1" applyFill="1" applyBorder="1" applyAlignment="1">
      <alignment horizontal="center" vertical="center" wrapText="1"/>
    </xf>
    <xf numFmtId="0" fontId="9" fillId="39" borderId="75" xfId="0" applyFont="1" applyFill="1" applyBorder="1" applyAlignment="1">
      <alignment horizontal="center" vertical="center"/>
    </xf>
    <xf numFmtId="4" fontId="9" fillId="39" borderId="76" xfId="0" applyNumberFormat="1" applyFont="1" applyFill="1" applyBorder="1" applyAlignment="1">
      <alignment horizontal="center" vertical="center"/>
    </xf>
    <xf numFmtId="173" fontId="0" fillId="0" borderId="61" xfId="46" applyNumberFormat="1" applyFont="1" applyFill="1" applyBorder="1" applyAlignment="1" applyProtection="1">
      <alignment horizontal="center" vertical="center"/>
      <protection/>
    </xf>
    <xf numFmtId="173" fontId="2" fillId="0" borderId="61" xfId="46" applyNumberFormat="1" applyFont="1" applyFill="1" applyBorder="1" applyAlignment="1" applyProtection="1">
      <alignment horizontal="center" vertical="center"/>
      <protection/>
    </xf>
    <xf numFmtId="0" fontId="11" fillId="0" borderId="73" xfId="0" applyFont="1" applyFill="1" applyBorder="1" applyAlignment="1">
      <alignment horizontal="center" vertical="center"/>
    </xf>
    <xf numFmtId="173" fontId="15" fillId="37" borderId="70" xfId="46" applyNumberFormat="1" applyFont="1" applyFill="1" applyBorder="1" applyAlignment="1" applyProtection="1">
      <alignment horizontal="center" vertical="center"/>
      <protection/>
    </xf>
    <xf numFmtId="0" fontId="11" fillId="0" borderId="75" xfId="0" applyFont="1" applyFill="1" applyBorder="1" applyAlignment="1">
      <alignment horizontal="center" vertical="center"/>
    </xf>
    <xf numFmtId="174" fontId="11" fillId="0" borderId="61" xfId="46" applyNumberFormat="1" applyFont="1" applyFill="1" applyBorder="1" applyAlignment="1" applyProtection="1">
      <alignment horizontal="center" vertical="center"/>
      <protection/>
    </xf>
    <xf numFmtId="0" fontId="11" fillId="0" borderId="79" xfId="0" applyFont="1" applyFill="1" applyBorder="1" applyAlignment="1">
      <alignment horizontal="center" vertical="center"/>
    </xf>
    <xf numFmtId="0" fontId="11" fillId="0" borderId="80" xfId="0" applyFont="1" applyFill="1" applyBorder="1" applyAlignment="1">
      <alignment horizontal="left" vertical="center"/>
    </xf>
    <xf numFmtId="175" fontId="11" fillId="0" borderId="81" xfId="0" applyNumberFormat="1" applyFont="1" applyFill="1" applyBorder="1" applyAlignment="1">
      <alignment horizontal="center" vertical="center"/>
    </xf>
    <xf numFmtId="0" fontId="69" fillId="0" borderId="14" xfId="0" applyFont="1" applyBorder="1" applyAlignment="1">
      <alignment horizontal="center" vertical="center" wrapText="1"/>
    </xf>
    <xf numFmtId="0" fontId="77" fillId="0" borderId="14" xfId="0" applyFont="1" applyBorder="1" applyAlignment="1">
      <alignment horizontal="center" vertical="center" wrapText="1"/>
    </xf>
    <xf numFmtId="0" fontId="7" fillId="0" borderId="11"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69" fillId="0" borderId="54" xfId="0" applyFont="1" applyBorder="1" applyAlignment="1">
      <alignment horizontal="center" vertical="center" wrapText="1"/>
    </xf>
    <xf numFmtId="0" fontId="69" fillId="0" borderId="56" xfId="0" applyFont="1" applyBorder="1" applyAlignment="1">
      <alignment horizontal="center" vertical="center" wrapText="1"/>
    </xf>
    <xf numFmtId="0" fontId="77" fillId="0" borderId="56" xfId="0" applyFont="1" applyBorder="1" applyAlignment="1">
      <alignment horizontal="center" vertical="center" wrapText="1"/>
    </xf>
    <xf numFmtId="0" fontId="69" fillId="0" borderId="54" xfId="0" applyFont="1" applyBorder="1" applyAlignment="1">
      <alignment horizontal="center" vertical="center" wrapText="1"/>
    </xf>
    <xf numFmtId="44" fontId="69" fillId="0" borderId="56" xfId="0" applyNumberFormat="1" applyFont="1" applyBorder="1" applyAlignment="1">
      <alignment horizontal="center" vertical="center" wrapText="1"/>
    </xf>
    <xf numFmtId="0" fontId="7" fillId="0" borderId="82" xfId="0" applyFont="1" applyBorder="1" applyAlignment="1">
      <alignment/>
    </xf>
    <xf numFmtId="0" fontId="7" fillId="0" borderId="83" xfId="0" applyFont="1" applyBorder="1" applyAlignment="1">
      <alignment/>
    </xf>
    <xf numFmtId="0" fontId="7" fillId="0" borderId="83" xfId="0" applyFont="1" applyFill="1" applyBorder="1" applyAlignment="1">
      <alignment/>
    </xf>
    <xf numFmtId="0" fontId="10" fillId="0" borderId="83" xfId="0" applyFont="1" applyFill="1" applyBorder="1" applyAlignment="1">
      <alignment/>
    </xf>
    <xf numFmtId="44" fontId="10" fillId="6" borderId="84" xfId="0" applyNumberFormat="1" applyFont="1" applyFill="1" applyBorder="1" applyAlignment="1">
      <alignment/>
    </xf>
    <xf numFmtId="44" fontId="10" fillId="6" borderId="85" xfId="0" applyNumberFormat="1" applyFont="1" applyFill="1" applyBorder="1" applyAlignment="1">
      <alignment/>
    </xf>
    <xf numFmtId="0" fontId="49" fillId="6" borderId="48" xfId="0" applyFont="1" applyFill="1" applyBorder="1" applyAlignment="1">
      <alignment horizontal="center" vertical="center"/>
    </xf>
    <xf numFmtId="0" fontId="49" fillId="6" borderId="86" xfId="0" applyFont="1" applyFill="1" applyBorder="1" applyAlignment="1">
      <alignment horizontal="center" vertical="center"/>
    </xf>
    <xf numFmtId="0" fontId="49" fillId="6" borderId="87" xfId="0" applyFont="1" applyFill="1" applyBorder="1" applyAlignment="1">
      <alignment horizontal="center" vertical="center"/>
    </xf>
    <xf numFmtId="0" fontId="49" fillId="6" borderId="51" xfId="0" applyFont="1" applyFill="1" applyBorder="1" applyAlignment="1">
      <alignment horizontal="center" vertical="center"/>
    </xf>
    <xf numFmtId="0" fontId="49" fillId="6" borderId="11" xfId="0" applyFont="1" applyFill="1" applyBorder="1" applyAlignment="1">
      <alignment horizontal="center" vertical="center"/>
    </xf>
    <xf numFmtId="0" fontId="49" fillId="6" borderId="52"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F12" sqref="F12"/>
    </sheetView>
  </sheetViews>
  <sheetFormatPr defaultColWidth="9.140625" defaultRowHeight="12.75"/>
  <cols>
    <col min="1" max="1" width="2.421875" style="0" customWidth="1"/>
    <col min="2" max="2" width="7.8515625" style="0" customWidth="1"/>
    <col min="3" max="3" width="36.140625" style="0" customWidth="1"/>
    <col min="4" max="4" width="17.140625" style="0" customWidth="1"/>
    <col min="5" max="5" width="14.28125" style="0" customWidth="1"/>
    <col min="6" max="6" width="12.8515625" style="0" customWidth="1"/>
    <col min="7" max="7" width="15.28125" style="0" customWidth="1"/>
    <col min="8" max="8" width="18.28125" style="0" customWidth="1"/>
    <col min="9" max="9" width="20.421875" style="0" customWidth="1"/>
    <col min="10" max="10" width="19.57421875" style="0" customWidth="1"/>
    <col min="13" max="17" width="9.140625" style="0" customWidth="1"/>
  </cols>
  <sheetData>
    <row r="1" spans="1:10" ht="15.75" thickBot="1">
      <c r="A1" s="30"/>
      <c r="B1" s="31"/>
      <c r="C1" s="31"/>
      <c r="D1" s="31"/>
      <c r="E1" s="31"/>
      <c r="F1" s="31"/>
      <c r="G1" s="32"/>
      <c r="H1" s="31"/>
      <c r="I1" s="31"/>
      <c r="J1" s="31"/>
    </row>
    <row r="2" spans="1:10" ht="25.5" customHeight="1">
      <c r="A2" s="30"/>
      <c r="B2" s="418" t="s">
        <v>291</v>
      </c>
      <c r="C2" s="419"/>
      <c r="D2" s="419"/>
      <c r="E2" s="419"/>
      <c r="F2" s="419"/>
      <c r="G2" s="419"/>
      <c r="H2" s="419"/>
      <c r="I2" s="420"/>
      <c r="J2" s="31"/>
    </row>
    <row r="3" spans="1:10" ht="15" customHeight="1">
      <c r="A3" s="30"/>
      <c r="B3" s="405"/>
      <c r="C3" s="404"/>
      <c r="D3" s="404"/>
      <c r="E3" s="404"/>
      <c r="F3" s="404"/>
      <c r="G3" s="404"/>
      <c r="H3" s="404"/>
      <c r="I3" s="406"/>
      <c r="J3" s="31"/>
    </row>
    <row r="4" spans="1:10" ht="21" customHeight="1">
      <c r="A4" s="30"/>
      <c r="B4" s="421" t="s">
        <v>292</v>
      </c>
      <c r="C4" s="422"/>
      <c r="D4" s="422"/>
      <c r="E4" s="422"/>
      <c r="F4" s="422"/>
      <c r="G4" s="422"/>
      <c r="H4" s="422"/>
      <c r="I4" s="423"/>
      <c r="J4" s="31"/>
    </row>
    <row r="5" spans="1:10" s="6" customFormat="1" ht="48.75" customHeight="1">
      <c r="A5" s="30"/>
      <c r="B5" s="407" t="s">
        <v>137</v>
      </c>
      <c r="C5" s="402" t="s">
        <v>216</v>
      </c>
      <c r="D5" s="402"/>
      <c r="E5" s="402" t="s">
        <v>106</v>
      </c>
      <c r="F5" s="402" t="s">
        <v>213</v>
      </c>
      <c r="G5" s="402" t="s">
        <v>212</v>
      </c>
      <c r="H5" s="81" t="s">
        <v>215</v>
      </c>
      <c r="I5" s="408" t="s">
        <v>214</v>
      </c>
      <c r="J5" s="33"/>
    </row>
    <row r="6" spans="1:10" ht="14.25" customHeight="1">
      <c r="A6" s="30"/>
      <c r="B6" s="407"/>
      <c r="C6" s="402"/>
      <c r="D6" s="402"/>
      <c r="E6" s="402"/>
      <c r="F6" s="402"/>
      <c r="G6" s="402"/>
      <c r="H6" s="403" t="s">
        <v>107</v>
      </c>
      <c r="I6" s="409" t="s">
        <v>109</v>
      </c>
      <c r="J6" s="31"/>
    </row>
    <row r="7" spans="1:10" ht="99.75" customHeight="1">
      <c r="A7" s="30"/>
      <c r="B7" s="410">
        <v>1</v>
      </c>
      <c r="C7" s="97" t="s">
        <v>211</v>
      </c>
      <c r="D7" s="27" t="s">
        <v>105</v>
      </c>
      <c r="E7" s="81">
        <v>26277.08</v>
      </c>
      <c r="F7" s="27" t="s">
        <v>110</v>
      </c>
      <c r="G7" s="28">
        <f>PRODUTIVIDADE!D5</f>
        <v>0</v>
      </c>
      <c r="H7" s="29">
        <f>E7*G7</f>
        <v>0</v>
      </c>
      <c r="I7" s="411">
        <f>ROUND(H7*12,2)</f>
        <v>0</v>
      </c>
      <c r="J7" s="34"/>
    </row>
    <row r="8" spans="1:12" ht="24" customHeight="1" thickBot="1">
      <c r="A8" s="31"/>
      <c r="B8" s="412"/>
      <c r="C8" s="413"/>
      <c r="D8" s="413"/>
      <c r="E8" s="413"/>
      <c r="F8" s="414"/>
      <c r="G8" s="415"/>
      <c r="H8" s="416" t="s">
        <v>108</v>
      </c>
      <c r="I8" s="417">
        <f>I7</f>
        <v>0</v>
      </c>
      <c r="J8" s="35"/>
      <c r="K8" s="3"/>
      <c r="L8" s="3"/>
    </row>
    <row r="9" spans="1:12" ht="15.75">
      <c r="A9" s="31"/>
      <c r="B9" s="31"/>
      <c r="C9" s="31"/>
      <c r="D9" s="31"/>
      <c r="E9" s="31"/>
      <c r="F9" s="35"/>
      <c r="G9" s="35"/>
      <c r="H9" s="36"/>
      <c r="I9" s="37"/>
      <c r="J9" s="35"/>
      <c r="K9" s="3"/>
      <c r="L9" s="3"/>
    </row>
    <row r="10" spans="1:12" ht="14.25" customHeight="1">
      <c r="A10" s="31"/>
      <c r="B10" s="31"/>
      <c r="C10" s="31"/>
      <c r="D10" s="31"/>
      <c r="E10" s="31"/>
      <c r="F10" s="35"/>
      <c r="G10" s="35"/>
      <c r="H10" s="35"/>
      <c r="I10" s="35"/>
      <c r="J10" s="35"/>
      <c r="K10" s="3"/>
      <c r="L10" s="3"/>
    </row>
    <row r="11" spans="1:12" ht="14.25">
      <c r="A11" s="31"/>
      <c r="B11" s="31"/>
      <c r="C11" s="31"/>
      <c r="D11" s="31"/>
      <c r="E11" s="31"/>
      <c r="F11" s="35"/>
      <c r="G11" s="35"/>
      <c r="H11" s="35"/>
      <c r="I11" s="35"/>
      <c r="J11" s="35"/>
      <c r="K11" s="3"/>
      <c r="L11" s="3"/>
    </row>
    <row r="12" spans="1:12" ht="14.25">
      <c r="A12" s="31"/>
      <c r="B12" s="31"/>
      <c r="C12" s="31"/>
      <c r="D12" s="31"/>
      <c r="E12" s="31"/>
      <c r="F12" s="35"/>
      <c r="G12" s="35"/>
      <c r="H12" s="35"/>
      <c r="I12" s="35"/>
      <c r="J12" s="35"/>
      <c r="K12" s="3"/>
      <c r="L12" s="3"/>
    </row>
    <row r="13" spans="1:12" ht="14.25">
      <c r="A13" s="31"/>
      <c r="B13" s="31"/>
      <c r="C13" s="31"/>
      <c r="D13" s="31"/>
      <c r="E13" s="31"/>
      <c r="F13" s="35"/>
      <c r="G13" s="35"/>
      <c r="H13" s="35"/>
      <c r="I13" s="35"/>
      <c r="J13" s="35"/>
      <c r="K13" s="3"/>
      <c r="L13" s="3"/>
    </row>
    <row r="14" spans="1:10" ht="14.25">
      <c r="A14" s="31"/>
      <c r="B14" s="31"/>
      <c r="C14" s="31"/>
      <c r="D14" s="31"/>
      <c r="E14" s="31"/>
      <c r="F14" s="31"/>
      <c r="G14" s="31"/>
      <c r="H14" s="31"/>
      <c r="I14" s="31"/>
      <c r="J14" s="31"/>
    </row>
    <row r="15" spans="1:10" ht="14.25">
      <c r="A15" s="31"/>
      <c r="B15" s="31"/>
      <c r="C15" s="31"/>
      <c r="D15" s="31"/>
      <c r="E15" s="31"/>
      <c r="F15" s="31"/>
      <c r="G15" s="31"/>
      <c r="H15" s="31"/>
      <c r="I15" s="31"/>
      <c r="J15" s="31"/>
    </row>
    <row r="16" spans="1:10" ht="14.25">
      <c r="A16" s="31"/>
      <c r="B16" s="31"/>
      <c r="C16" s="31"/>
      <c r="D16" s="31"/>
      <c r="E16" s="31"/>
      <c r="F16" s="31"/>
      <c r="G16" s="31"/>
      <c r="H16" s="31"/>
      <c r="I16" s="31"/>
      <c r="J16" s="31"/>
    </row>
    <row r="17" spans="1:10" ht="14.25">
      <c r="A17" s="31"/>
      <c r="B17" s="31"/>
      <c r="C17" s="31"/>
      <c r="D17" s="31"/>
      <c r="E17" s="31"/>
      <c r="F17" s="31"/>
      <c r="G17" s="31"/>
      <c r="H17" s="31"/>
      <c r="I17" s="31"/>
      <c r="J17" s="31"/>
    </row>
    <row r="18" spans="1:10" ht="14.25">
      <c r="A18" s="31"/>
      <c r="B18" s="31"/>
      <c r="C18" s="31"/>
      <c r="D18" s="31"/>
      <c r="E18" s="31"/>
      <c r="F18" s="31"/>
      <c r="G18" s="31"/>
      <c r="H18" s="31"/>
      <c r="I18" s="31"/>
      <c r="J18" s="31"/>
    </row>
    <row r="19" spans="1:10" ht="14.25">
      <c r="A19" s="31"/>
      <c r="B19" s="31"/>
      <c r="C19" s="31"/>
      <c r="D19" s="31"/>
      <c r="E19" s="31"/>
      <c r="F19" s="31"/>
      <c r="G19" s="31"/>
      <c r="H19" s="31"/>
      <c r="I19" s="31"/>
      <c r="J19" s="31"/>
    </row>
    <row r="20" spans="1:10" ht="14.25">
      <c r="A20" s="31"/>
      <c r="B20" s="31"/>
      <c r="C20" s="31"/>
      <c r="D20" s="31"/>
      <c r="E20" s="31"/>
      <c r="F20" s="31"/>
      <c r="G20" s="31"/>
      <c r="H20" s="31"/>
      <c r="I20" s="31"/>
      <c r="J20" s="31"/>
    </row>
    <row r="21" spans="1:10" ht="14.25">
      <c r="A21" s="31"/>
      <c r="B21" s="31"/>
      <c r="C21" s="31"/>
      <c r="D21" s="31"/>
      <c r="E21" s="31"/>
      <c r="F21" s="31"/>
      <c r="G21" s="31"/>
      <c r="H21" s="31"/>
      <c r="I21" s="31"/>
      <c r="J21" s="31"/>
    </row>
    <row r="22" spans="1:10" ht="14.25">
      <c r="A22" s="31"/>
      <c r="B22" s="31"/>
      <c r="C22" s="31"/>
      <c r="D22" s="31"/>
      <c r="E22" s="31"/>
      <c r="F22" s="31"/>
      <c r="G22" s="31"/>
      <c r="H22" s="31"/>
      <c r="I22" s="31"/>
      <c r="J22" s="31"/>
    </row>
    <row r="23" spans="1:10" ht="14.25">
      <c r="A23" s="31"/>
      <c r="B23" s="31"/>
      <c r="C23" s="31"/>
      <c r="D23" s="31"/>
      <c r="E23" s="31"/>
      <c r="F23" s="31"/>
      <c r="G23" s="31"/>
      <c r="H23" s="31"/>
      <c r="I23" s="31"/>
      <c r="J23" s="31"/>
    </row>
    <row r="24" spans="1:10" ht="14.25">
      <c r="A24" s="31"/>
      <c r="B24" s="31"/>
      <c r="C24" s="31"/>
      <c r="D24" s="31"/>
      <c r="E24" s="31"/>
      <c r="F24" s="31"/>
      <c r="G24" s="31"/>
      <c r="H24" s="31"/>
      <c r="I24" s="31"/>
      <c r="J24" s="31"/>
    </row>
    <row r="25" spans="1:10" ht="14.25">
      <c r="A25" s="31"/>
      <c r="B25" s="31"/>
      <c r="C25" s="31"/>
      <c r="D25" s="31"/>
      <c r="E25" s="31"/>
      <c r="F25" s="31"/>
      <c r="G25" s="31"/>
      <c r="H25" s="31"/>
      <c r="I25" s="31"/>
      <c r="J25" s="31"/>
    </row>
    <row r="29" ht="14.25" customHeight="1"/>
  </sheetData>
  <sheetProtection/>
  <mergeCells count="7">
    <mergeCell ref="G5:G6"/>
    <mergeCell ref="F5:F6"/>
    <mergeCell ref="E5:E6"/>
    <mergeCell ref="C5:D6"/>
    <mergeCell ref="B5:B6"/>
    <mergeCell ref="B2:I2"/>
    <mergeCell ref="B4:I4"/>
  </mergeCells>
  <printOptions horizontalCentered="1"/>
  <pageMargins left="0.3937007874015748" right="0.3937007874015748" top="0.5905511811023623" bottom="0.5905511811023623"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130"/>
  <sheetViews>
    <sheetView zoomScalePageLayoutView="0" workbookViewId="0" topLeftCell="A49">
      <selection activeCell="K57" sqref="K57"/>
    </sheetView>
  </sheetViews>
  <sheetFormatPr defaultColWidth="9.140625" defaultRowHeight="12.75"/>
  <cols>
    <col min="1" max="1" width="4.57421875" style="22" customWidth="1"/>
    <col min="2" max="2" width="28.28125" style="22" customWidth="1"/>
    <col min="3" max="3" width="18.00390625" style="22" customWidth="1"/>
    <col min="4" max="4" width="20.28125" style="22" customWidth="1"/>
    <col min="5" max="5" width="15.8515625" style="22" customWidth="1"/>
    <col min="6" max="7" width="19.7109375" style="22" customWidth="1"/>
    <col min="8" max="8" width="10.57421875" style="142" customWidth="1"/>
    <col min="9" max="9" width="8.8515625" style="142" bestFit="1" customWidth="1"/>
    <col min="10" max="10" width="11.140625" style="142" customWidth="1"/>
    <col min="11" max="12" width="19.7109375" style="22" customWidth="1"/>
    <col min="13" max="13" width="16.8515625" style="22" customWidth="1"/>
    <col min="14" max="14" width="15.421875" style="22" customWidth="1"/>
    <col min="15" max="15" width="17.28125" style="22" customWidth="1"/>
    <col min="16" max="23" width="9.140625" style="22" customWidth="1"/>
    <col min="24" max="16384" width="9.140625" style="22" customWidth="1"/>
  </cols>
  <sheetData>
    <row r="1" spans="1:7" ht="15.75">
      <c r="A1" s="269" t="s">
        <v>54</v>
      </c>
      <c r="B1" s="270"/>
      <c r="C1" s="270"/>
      <c r="D1" s="270"/>
      <c r="E1" s="270"/>
      <c r="F1" s="270"/>
      <c r="G1" s="271"/>
    </row>
    <row r="2" spans="1:7" ht="15.75" customHeight="1">
      <c r="A2" s="272"/>
      <c r="B2" s="71" t="s">
        <v>0</v>
      </c>
      <c r="C2" s="247"/>
      <c r="D2" s="247"/>
      <c r="E2" s="247"/>
      <c r="F2" s="247"/>
      <c r="G2" s="273"/>
    </row>
    <row r="3" spans="1:7" ht="15.75" customHeight="1">
      <c r="A3" s="272"/>
      <c r="B3" s="72" t="s">
        <v>7</v>
      </c>
      <c r="C3" s="248"/>
      <c r="D3" s="248"/>
      <c r="E3" s="8"/>
      <c r="F3" s="249" t="s">
        <v>129</v>
      </c>
      <c r="G3" s="274"/>
    </row>
    <row r="4" spans="1:7" ht="18" customHeight="1">
      <c r="A4" s="275"/>
      <c r="B4" s="73" t="s">
        <v>1</v>
      </c>
      <c r="C4" s="74" t="s">
        <v>96</v>
      </c>
      <c r="D4" s="75"/>
      <c r="E4" s="76"/>
      <c r="F4" s="77"/>
      <c r="G4" s="276"/>
    </row>
    <row r="5" spans="1:7" ht="17.25" customHeight="1">
      <c r="A5" s="272"/>
      <c r="B5" s="250" t="s">
        <v>55</v>
      </c>
      <c r="C5" s="251"/>
      <c r="D5" s="252"/>
      <c r="E5" s="4" t="s">
        <v>288</v>
      </c>
      <c r="F5" s="5"/>
      <c r="G5" s="277"/>
    </row>
    <row r="6" spans="1:7" ht="19.5" customHeight="1">
      <c r="A6" s="275"/>
      <c r="B6" s="78" t="s">
        <v>84</v>
      </c>
      <c r="C6" s="79"/>
      <c r="D6" s="79"/>
      <c r="E6" s="79"/>
      <c r="F6" s="79"/>
      <c r="G6" s="278"/>
    </row>
    <row r="7" spans="1:7" ht="26.25" customHeight="1">
      <c r="A7" s="275"/>
      <c r="B7" s="250" t="s">
        <v>85</v>
      </c>
      <c r="C7" s="251"/>
      <c r="D7" s="251"/>
      <c r="E7" s="251"/>
      <c r="F7" s="251"/>
      <c r="G7" s="279"/>
    </row>
    <row r="8" spans="1:7" ht="12.75">
      <c r="A8" s="275"/>
      <c r="B8" s="242" t="s">
        <v>2</v>
      </c>
      <c r="C8" s="243"/>
      <c r="D8" s="243"/>
      <c r="E8" s="243"/>
      <c r="F8" s="243"/>
      <c r="G8" s="280"/>
    </row>
    <row r="9" spans="1:7" ht="30">
      <c r="A9" s="281">
        <v>1</v>
      </c>
      <c r="B9" s="64" t="s">
        <v>3</v>
      </c>
      <c r="C9" s="65"/>
      <c r="D9" s="65"/>
      <c r="E9" s="65"/>
      <c r="F9" s="65"/>
      <c r="G9" s="282" t="s">
        <v>97</v>
      </c>
    </row>
    <row r="10" spans="1:7" ht="17.25" customHeight="1">
      <c r="A10" s="281">
        <v>2</v>
      </c>
      <c r="B10" s="64" t="s">
        <v>56</v>
      </c>
      <c r="C10" s="65"/>
      <c r="D10" s="65"/>
      <c r="E10" s="65"/>
      <c r="F10" s="65"/>
      <c r="G10" s="283" t="s">
        <v>289</v>
      </c>
    </row>
    <row r="11" spans="1:7" ht="17.25" customHeight="1">
      <c r="A11" s="281">
        <v>3</v>
      </c>
      <c r="B11" s="66" t="s">
        <v>24</v>
      </c>
      <c r="C11" s="67"/>
      <c r="D11" s="67"/>
      <c r="E11" s="67"/>
      <c r="F11" s="68"/>
      <c r="G11" s="283">
        <v>12</v>
      </c>
    </row>
    <row r="12" spans="1:7" ht="14.25" customHeight="1">
      <c r="A12" s="281">
        <v>4</v>
      </c>
      <c r="B12" s="66" t="s">
        <v>4</v>
      </c>
      <c r="C12" s="67"/>
      <c r="D12" s="67"/>
      <c r="E12" s="67"/>
      <c r="F12" s="244" t="s">
        <v>217</v>
      </c>
      <c r="G12" s="284"/>
    </row>
    <row r="13" spans="1:7" ht="15">
      <c r="A13" s="281">
        <v>5</v>
      </c>
      <c r="B13" s="69" t="s">
        <v>5</v>
      </c>
      <c r="C13" s="70"/>
      <c r="D13" s="70"/>
      <c r="E13" s="70"/>
      <c r="F13" s="70"/>
      <c r="G13" s="285">
        <v>44197</v>
      </c>
    </row>
    <row r="14" spans="1:7" ht="16.5" customHeight="1">
      <c r="A14" s="281">
        <v>6</v>
      </c>
      <c r="B14" s="66" t="s">
        <v>43</v>
      </c>
      <c r="C14" s="67"/>
      <c r="D14" s="67"/>
      <c r="E14" s="68"/>
      <c r="F14" s="244" t="s">
        <v>98</v>
      </c>
      <c r="G14" s="284"/>
    </row>
    <row r="15" spans="1:7" ht="17.25" customHeight="1">
      <c r="A15" s="281">
        <v>7</v>
      </c>
      <c r="B15" s="66" t="s">
        <v>6</v>
      </c>
      <c r="C15" s="67"/>
      <c r="D15" s="67"/>
      <c r="E15" s="67"/>
      <c r="F15" s="67"/>
      <c r="G15" s="286">
        <v>0</v>
      </c>
    </row>
    <row r="16" spans="1:10" s="24" customFormat="1" ht="13.5" customHeight="1">
      <c r="A16" s="287"/>
      <c r="B16" s="1"/>
      <c r="C16" s="1"/>
      <c r="D16" s="1"/>
      <c r="E16" s="1"/>
      <c r="F16" s="1"/>
      <c r="G16" s="288"/>
      <c r="H16" s="143"/>
      <c r="I16" s="143"/>
      <c r="J16" s="143"/>
    </row>
    <row r="17" spans="1:10" s="24" customFormat="1" ht="13.5" customHeight="1">
      <c r="A17" s="289"/>
      <c r="B17" s="1"/>
      <c r="C17" s="2"/>
      <c r="D17" s="2"/>
      <c r="E17" s="2"/>
      <c r="F17" s="2"/>
      <c r="G17" s="290"/>
      <c r="H17" s="143"/>
      <c r="I17" s="143"/>
      <c r="J17" s="143"/>
    </row>
    <row r="18" spans="1:7" ht="19.5" customHeight="1">
      <c r="A18" s="291" t="s">
        <v>18</v>
      </c>
      <c r="B18" s="245"/>
      <c r="C18" s="245"/>
      <c r="D18" s="245"/>
      <c r="E18" s="245"/>
      <c r="F18" s="245"/>
      <c r="G18" s="292"/>
    </row>
    <row r="19" spans="1:7" ht="19.5" customHeight="1">
      <c r="A19" s="293">
        <v>1</v>
      </c>
      <c r="B19" s="246" t="s">
        <v>19</v>
      </c>
      <c r="C19" s="246"/>
      <c r="D19" s="246"/>
      <c r="E19" s="246"/>
      <c r="F19" s="246"/>
      <c r="G19" s="294" t="s">
        <v>20</v>
      </c>
    </row>
    <row r="20" spans="1:8" ht="19.5" customHeight="1">
      <c r="A20" s="295" t="s">
        <v>8</v>
      </c>
      <c r="B20" s="175" t="s">
        <v>9</v>
      </c>
      <c r="C20" s="175"/>
      <c r="D20" s="175"/>
      <c r="E20" s="39" t="s">
        <v>10</v>
      </c>
      <c r="F20" s="63">
        <v>22</v>
      </c>
      <c r="G20" s="296">
        <v>0</v>
      </c>
      <c r="H20" s="144"/>
    </row>
    <row r="21" spans="1:7" ht="19.5" customHeight="1">
      <c r="A21" s="297" t="s">
        <v>11</v>
      </c>
      <c r="B21" s="175" t="s">
        <v>44</v>
      </c>
      <c r="C21" s="175"/>
      <c r="D21" s="175"/>
      <c r="E21" s="175"/>
      <c r="F21" s="80">
        <v>0</v>
      </c>
      <c r="G21" s="298">
        <f>G20*F21</f>
        <v>0</v>
      </c>
    </row>
    <row r="22" spans="1:10" ht="19.5" customHeight="1">
      <c r="A22" s="295" t="s">
        <v>12</v>
      </c>
      <c r="B22" s="238" t="s">
        <v>17</v>
      </c>
      <c r="C22" s="239"/>
      <c r="D22" s="239"/>
      <c r="E22" s="239"/>
      <c r="F22" s="240"/>
      <c r="G22" s="299"/>
      <c r="H22" s="155"/>
      <c r="I22" s="156"/>
      <c r="J22" s="157"/>
    </row>
    <row r="23" spans="1:7" ht="19.5" customHeight="1">
      <c r="A23" s="300"/>
      <c r="B23" s="194" t="s">
        <v>122</v>
      </c>
      <c r="C23" s="194"/>
      <c r="D23" s="194"/>
      <c r="E23" s="194"/>
      <c r="F23" s="194"/>
      <c r="G23" s="301">
        <f>SUM(G20:G22)</f>
        <v>0</v>
      </c>
    </row>
    <row r="24" spans="1:7" ht="19.5" customHeight="1">
      <c r="A24" s="302"/>
      <c r="B24" s="60"/>
      <c r="C24" s="60"/>
      <c r="D24" s="60"/>
      <c r="E24" s="60"/>
      <c r="F24" s="60"/>
      <c r="G24" s="303"/>
    </row>
    <row r="25" spans="1:7" ht="19.5" customHeight="1">
      <c r="A25" s="304" t="s">
        <v>57</v>
      </c>
      <c r="B25" s="230"/>
      <c r="C25" s="230"/>
      <c r="D25" s="230"/>
      <c r="E25" s="230"/>
      <c r="F25" s="230"/>
      <c r="G25" s="305"/>
    </row>
    <row r="26" spans="1:7" ht="19.5" customHeight="1">
      <c r="A26" s="306"/>
      <c r="B26" s="40" t="s">
        <v>58</v>
      </c>
      <c r="C26" s="41"/>
      <c r="D26" s="41"/>
      <c r="E26" s="41"/>
      <c r="F26" s="42"/>
      <c r="G26" s="307" t="s">
        <v>21</v>
      </c>
    </row>
    <row r="27" spans="1:10" ht="19.5" customHeight="1">
      <c r="A27" s="308" t="s">
        <v>8</v>
      </c>
      <c r="B27" s="241" t="s">
        <v>31</v>
      </c>
      <c r="C27" s="241"/>
      <c r="D27" s="241"/>
      <c r="E27" s="241"/>
      <c r="F27" s="9">
        <v>0.083333</v>
      </c>
      <c r="G27" s="309">
        <f>ROUND(F27*G23,2)</f>
        <v>0</v>
      </c>
      <c r="J27" s="149"/>
    </row>
    <row r="28" spans="1:7" ht="19.5" customHeight="1">
      <c r="A28" s="310" t="s">
        <v>11</v>
      </c>
      <c r="B28" s="178" t="s">
        <v>59</v>
      </c>
      <c r="C28" s="178"/>
      <c r="D28" s="178"/>
      <c r="E28" s="178"/>
      <c r="F28" s="11">
        <v>0.121</v>
      </c>
      <c r="G28" s="311">
        <f>ROUND(F28*G23,2)</f>
        <v>0</v>
      </c>
    </row>
    <row r="29" spans="1:7" ht="19.5" customHeight="1">
      <c r="A29" s="312"/>
      <c r="B29" s="231" t="s">
        <v>124</v>
      </c>
      <c r="C29" s="231"/>
      <c r="D29" s="231"/>
      <c r="E29" s="231"/>
      <c r="F29" s="52">
        <f>SUM(F27:F28)</f>
        <v>0.204333</v>
      </c>
      <c r="G29" s="313">
        <f>SUM(G27:G28)</f>
        <v>0</v>
      </c>
    </row>
    <row r="30" spans="1:7" ht="19.5" customHeight="1">
      <c r="A30" s="314"/>
      <c r="B30" s="26"/>
      <c r="C30" s="26"/>
      <c r="D30" s="26"/>
      <c r="E30" s="26"/>
      <c r="F30" s="54"/>
      <c r="G30" s="315"/>
    </row>
    <row r="31" spans="1:7" ht="19.5" customHeight="1">
      <c r="A31" s="316"/>
      <c r="B31" s="232" t="s">
        <v>60</v>
      </c>
      <c r="C31" s="233"/>
      <c r="D31" s="233"/>
      <c r="E31" s="234"/>
      <c r="F31" s="172" t="s">
        <v>27</v>
      </c>
      <c r="G31" s="294" t="s">
        <v>21</v>
      </c>
    </row>
    <row r="32" spans="1:7" ht="19.5" customHeight="1">
      <c r="A32" s="316"/>
      <c r="B32" s="173"/>
      <c r="C32" s="60"/>
      <c r="D32" s="235" t="s">
        <v>130</v>
      </c>
      <c r="E32" s="236"/>
      <c r="F32" s="237"/>
      <c r="G32" s="317">
        <f>G23+G29</f>
        <v>0</v>
      </c>
    </row>
    <row r="33" spans="1:7" ht="19.5" customHeight="1">
      <c r="A33" s="295" t="s">
        <v>8</v>
      </c>
      <c r="B33" s="175" t="s">
        <v>86</v>
      </c>
      <c r="C33" s="175"/>
      <c r="D33" s="175"/>
      <c r="E33" s="175"/>
      <c r="F33" s="12">
        <v>0.2</v>
      </c>
      <c r="G33" s="298">
        <f>ROUND(F33*G32,2)</f>
        <v>0</v>
      </c>
    </row>
    <row r="34" spans="1:7" ht="19.5" customHeight="1">
      <c r="A34" s="295" t="s">
        <v>11</v>
      </c>
      <c r="B34" s="175" t="s">
        <v>87</v>
      </c>
      <c r="C34" s="175"/>
      <c r="D34" s="175"/>
      <c r="E34" s="175"/>
      <c r="F34" s="12">
        <v>0.015</v>
      </c>
      <c r="G34" s="298">
        <f>ROUND(F34*G32,2)</f>
        <v>0</v>
      </c>
    </row>
    <row r="35" spans="1:7" ht="22.5" customHeight="1">
      <c r="A35" s="295" t="s">
        <v>12</v>
      </c>
      <c r="B35" s="175" t="s">
        <v>88</v>
      </c>
      <c r="C35" s="175"/>
      <c r="D35" s="175"/>
      <c r="E35" s="175"/>
      <c r="F35" s="12">
        <v>0.01</v>
      </c>
      <c r="G35" s="298">
        <f>ROUND(F35*G32,2)</f>
        <v>0</v>
      </c>
    </row>
    <row r="36" spans="1:7" ht="19.5" customHeight="1">
      <c r="A36" s="295" t="s">
        <v>13</v>
      </c>
      <c r="B36" s="175" t="s">
        <v>89</v>
      </c>
      <c r="C36" s="175"/>
      <c r="D36" s="175"/>
      <c r="E36" s="175"/>
      <c r="F36" s="12">
        <v>0.002</v>
      </c>
      <c r="G36" s="298">
        <f>ROUND(F36*G32,2)</f>
        <v>0</v>
      </c>
    </row>
    <row r="37" spans="1:7" ht="19.5" customHeight="1">
      <c r="A37" s="295" t="s">
        <v>14</v>
      </c>
      <c r="B37" s="229" t="s">
        <v>90</v>
      </c>
      <c r="C37" s="229"/>
      <c r="D37" s="229"/>
      <c r="E37" s="229"/>
      <c r="F37" s="12">
        <v>0.025</v>
      </c>
      <c r="G37" s="298">
        <f>ROUND(F37*G32,2)</f>
        <v>0</v>
      </c>
    </row>
    <row r="38" spans="1:11" ht="23.25" customHeight="1">
      <c r="A38" s="295" t="s">
        <v>28</v>
      </c>
      <c r="B38" s="38" t="s">
        <v>92</v>
      </c>
      <c r="C38" s="170">
        <v>0.03</v>
      </c>
      <c r="D38" s="16" t="s">
        <v>29</v>
      </c>
      <c r="E38" s="171">
        <v>1</v>
      </c>
      <c r="F38" s="12">
        <f>C38*E38</f>
        <v>0.03</v>
      </c>
      <c r="G38" s="298">
        <f>ROUND(F38*G32,2)</f>
        <v>0</v>
      </c>
      <c r="K38" s="159"/>
    </row>
    <row r="39" spans="1:11" ht="19.5" customHeight="1">
      <c r="A39" s="295" t="s">
        <v>15</v>
      </c>
      <c r="B39" s="175" t="s">
        <v>93</v>
      </c>
      <c r="C39" s="175"/>
      <c r="D39" s="175"/>
      <c r="E39" s="175"/>
      <c r="F39" s="12">
        <v>0.006</v>
      </c>
      <c r="G39" s="298">
        <f>ROUND(F39*G32,2)</f>
        <v>0</v>
      </c>
      <c r="K39" s="159"/>
    </row>
    <row r="40" spans="1:7" ht="24" customHeight="1">
      <c r="A40" s="295" t="s">
        <v>16</v>
      </c>
      <c r="B40" s="175" t="s">
        <v>91</v>
      </c>
      <c r="C40" s="175"/>
      <c r="D40" s="175"/>
      <c r="E40" s="175"/>
      <c r="F40" s="12">
        <v>0.08</v>
      </c>
      <c r="G40" s="298">
        <f>ROUND(F40*G32,2)</f>
        <v>0</v>
      </c>
    </row>
    <row r="41" spans="1:12" ht="19.5" customHeight="1">
      <c r="A41" s="316"/>
      <c r="B41" s="230" t="s">
        <v>123</v>
      </c>
      <c r="C41" s="230"/>
      <c r="D41" s="230"/>
      <c r="E41" s="230"/>
      <c r="F41" s="51">
        <f>SUM(F33:F39)</f>
        <v>0.28800000000000003</v>
      </c>
      <c r="G41" s="318">
        <f>SUM(G33:G40)</f>
        <v>0</v>
      </c>
      <c r="L41" s="160"/>
    </row>
    <row r="42" spans="1:7" ht="19.5" customHeight="1">
      <c r="A42" s="319"/>
      <c r="B42" s="320"/>
      <c r="C42" s="321"/>
      <c r="D42" s="321"/>
      <c r="E42" s="321"/>
      <c r="F42" s="321"/>
      <c r="G42" s="322"/>
    </row>
    <row r="43" spans="1:10" ht="24" customHeight="1">
      <c r="A43" s="323"/>
      <c r="B43" s="40" t="s">
        <v>61</v>
      </c>
      <c r="C43" s="41"/>
      <c r="D43" s="41"/>
      <c r="E43" s="41"/>
      <c r="F43" s="42"/>
      <c r="G43" s="307" t="s">
        <v>21</v>
      </c>
      <c r="H43" s="145" t="s">
        <v>100</v>
      </c>
      <c r="I43" s="145" t="s">
        <v>101</v>
      </c>
      <c r="J43" s="145" t="s">
        <v>99</v>
      </c>
    </row>
    <row r="44" spans="1:10" ht="19.5" customHeight="1">
      <c r="A44" s="324" t="s">
        <v>8</v>
      </c>
      <c r="B44" s="219" t="s">
        <v>22</v>
      </c>
      <c r="C44" s="219"/>
      <c r="D44" s="219"/>
      <c r="E44" s="219"/>
      <c r="F44" s="219"/>
      <c r="G44" s="325">
        <f>I44-J44</f>
        <v>0</v>
      </c>
      <c r="H44" s="146"/>
      <c r="I44" s="146">
        <f>H44*F20</f>
        <v>0</v>
      </c>
      <c r="J44" s="147">
        <f>G20*6%</f>
        <v>0</v>
      </c>
    </row>
    <row r="45" spans="1:10" ht="19.5" customHeight="1">
      <c r="A45" s="324" t="s">
        <v>11</v>
      </c>
      <c r="B45" s="219" t="s">
        <v>23</v>
      </c>
      <c r="C45" s="219"/>
      <c r="D45" s="219"/>
      <c r="E45" s="219"/>
      <c r="F45" s="219"/>
      <c r="G45" s="325">
        <f>I45-J45</f>
        <v>0</v>
      </c>
      <c r="H45" s="146"/>
      <c r="I45" s="146">
        <f>H45*F20</f>
        <v>0</v>
      </c>
      <c r="J45" s="147">
        <f>I45*10%</f>
        <v>0</v>
      </c>
    </row>
    <row r="46" spans="1:10" ht="19.5" customHeight="1">
      <c r="A46" s="324" t="s">
        <v>12</v>
      </c>
      <c r="B46" s="177" t="s">
        <v>280</v>
      </c>
      <c r="C46" s="178"/>
      <c r="D46" s="178"/>
      <c r="E46" s="178"/>
      <c r="F46" s="179"/>
      <c r="G46" s="325"/>
      <c r="H46" s="146"/>
      <c r="I46" s="146"/>
      <c r="J46" s="147"/>
    </row>
    <row r="47" spans="1:11" s="142" customFormat="1" ht="19.5" customHeight="1">
      <c r="A47" s="326"/>
      <c r="B47" s="227" t="s">
        <v>126</v>
      </c>
      <c r="C47" s="227"/>
      <c r="D47" s="227"/>
      <c r="E47" s="227"/>
      <c r="F47" s="227"/>
      <c r="G47" s="327">
        <f>SUM(G44:G46)</f>
        <v>0</v>
      </c>
      <c r="K47" s="22"/>
    </row>
    <row r="48" spans="1:11" s="142" customFormat="1" ht="19.5" customHeight="1">
      <c r="A48" s="302"/>
      <c r="B48" s="328"/>
      <c r="C48" s="329"/>
      <c r="D48" s="330"/>
      <c r="E48" s="330"/>
      <c r="F48" s="330"/>
      <c r="G48" s="331"/>
      <c r="K48" s="22"/>
    </row>
    <row r="49" spans="1:11" s="142" customFormat="1" ht="19.5" customHeight="1">
      <c r="A49" s="332">
        <v>2</v>
      </c>
      <c r="B49" s="47" t="s">
        <v>62</v>
      </c>
      <c r="C49" s="48"/>
      <c r="D49" s="49"/>
      <c r="E49" s="49"/>
      <c r="F49" s="50"/>
      <c r="G49" s="333" t="s">
        <v>21</v>
      </c>
      <c r="K49" s="22"/>
    </row>
    <row r="50" spans="1:11" s="142" customFormat="1" ht="19.5" customHeight="1">
      <c r="A50" s="275" t="s">
        <v>63</v>
      </c>
      <c r="B50" s="13" t="s">
        <v>64</v>
      </c>
      <c r="C50" s="14"/>
      <c r="D50" s="15"/>
      <c r="E50" s="15"/>
      <c r="F50" s="15"/>
      <c r="G50" s="334">
        <f>G29</f>
        <v>0</v>
      </c>
      <c r="K50" s="22"/>
    </row>
    <row r="51" spans="1:11" s="142" customFormat="1" ht="19.5" customHeight="1">
      <c r="A51" s="275" t="s">
        <v>65</v>
      </c>
      <c r="B51" s="13" t="s">
        <v>66</v>
      </c>
      <c r="C51" s="14"/>
      <c r="D51" s="15"/>
      <c r="E51" s="15"/>
      <c r="F51" s="15"/>
      <c r="G51" s="334">
        <f>G41</f>
        <v>0</v>
      </c>
      <c r="K51" s="22"/>
    </row>
    <row r="52" spans="1:11" s="142" customFormat="1" ht="19.5" customHeight="1">
      <c r="A52" s="275" t="s">
        <v>67</v>
      </c>
      <c r="B52" s="13" t="s">
        <v>68</v>
      </c>
      <c r="C52" s="14"/>
      <c r="D52" s="15"/>
      <c r="E52" s="15"/>
      <c r="F52" s="15"/>
      <c r="G52" s="334">
        <f>G47</f>
        <v>0</v>
      </c>
      <c r="K52" s="22"/>
    </row>
    <row r="53" spans="1:11" s="142" customFormat="1" ht="19.5" customHeight="1">
      <c r="A53" s="335"/>
      <c r="B53" s="228" t="s">
        <v>121</v>
      </c>
      <c r="C53" s="228"/>
      <c r="D53" s="228"/>
      <c r="E53" s="228"/>
      <c r="F53" s="228"/>
      <c r="G53" s="336">
        <f>SUM(G50:G52)</f>
        <v>0</v>
      </c>
      <c r="K53" s="22"/>
    </row>
    <row r="54" spans="1:11" s="142" customFormat="1" ht="19.5" customHeight="1">
      <c r="A54" s="302"/>
      <c r="B54" s="328"/>
      <c r="C54" s="329"/>
      <c r="D54" s="330"/>
      <c r="E54" s="330"/>
      <c r="F54" s="330"/>
      <c r="G54" s="331"/>
      <c r="K54" s="22"/>
    </row>
    <row r="55" spans="1:11" s="142" customFormat="1" ht="19.5" customHeight="1">
      <c r="A55" s="337" t="s">
        <v>69</v>
      </c>
      <c r="B55" s="226"/>
      <c r="C55" s="226"/>
      <c r="D55" s="226"/>
      <c r="E55" s="226"/>
      <c r="F55" s="226"/>
      <c r="G55" s="338"/>
      <c r="K55" s="22"/>
    </row>
    <row r="56" spans="1:7" s="142" customFormat="1" ht="19.5" customHeight="1">
      <c r="A56" s="339">
        <v>3</v>
      </c>
      <c r="B56" s="226" t="s">
        <v>32</v>
      </c>
      <c r="C56" s="226"/>
      <c r="D56" s="226"/>
      <c r="E56" s="226"/>
      <c r="F56" s="226"/>
      <c r="G56" s="340" t="s">
        <v>20</v>
      </c>
    </row>
    <row r="57" spans="1:11" s="142" customFormat="1" ht="25.5" customHeight="1">
      <c r="A57" s="339"/>
      <c r="B57" s="180" t="s">
        <v>281</v>
      </c>
      <c r="C57" s="180"/>
      <c r="D57" s="180"/>
      <c r="E57" s="180"/>
      <c r="F57" s="180"/>
      <c r="G57" s="341">
        <f>(G23+G53)-H57</f>
        <v>0</v>
      </c>
      <c r="H57" s="161">
        <f>SUM(G33:G39)</f>
        <v>0</v>
      </c>
      <c r="I57" s="149"/>
      <c r="K57" s="56"/>
    </row>
    <row r="58" spans="1:11" s="142" customFormat="1" ht="19.5" customHeight="1">
      <c r="A58" s="310" t="s">
        <v>8</v>
      </c>
      <c r="B58" s="219" t="s">
        <v>33</v>
      </c>
      <c r="C58" s="219"/>
      <c r="D58" s="219"/>
      <c r="E58" s="219"/>
      <c r="F58" s="163">
        <v>12</v>
      </c>
      <c r="G58" s="342">
        <f>G57/F58</f>
        <v>0</v>
      </c>
      <c r="K58" s="22"/>
    </row>
    <row r="59" spans="1:11" s="142" customFormat="1" ht="19.5" customHeight="1">
      <c r="A59" s="343" t="s">
        <v>11</v>
      </c>
      <c r="B59" s="219" t="s">
        <v>135</v>
      </c>
      <c r="C59" s="219"/>
      <c r="D59" s="219"/>
      <c r="E59" s="219"/>
      <c r="F59" s="11">
        <v>0.4</v>
      </c>
      <c r="G59" s="344">
        <f>G40*F59</f>
        <v>0</v>
      </c>
      <c r="H59" s="148"/>
      <c r="I59" s="149"/>
      <c r="K59" s="22"/>
    </row>
    <row r="60" spans="1:11" s="142" customFormat="1" ht="19.5" customHeight="1">
      <c r="A60" s="343" t="s">
        <v>12</v>
      </c>
      <c r="B60" s="182"/>
      <c r="C60" s="183"/>
      <c r="D60" s="184"/>
      <c r="E60" s="181" t="s">
        <v>285</v>
      </c>
      <c r="F60" s="181"/>
      <c r="G60" s="345">
        <f>(G58+G59)*42.61%</f>
        <v>0</v>
      </c>
      <c r="H60" s="154"/>
      <c r="K60" s="22"/>
    </row>
    <row r="61" spans="1:11" s="142" customFormat="1" ht="17.25" customHeight="1">
      <c r="A61" s="343"/>
      <c r="B61" s="180" t="s">
        <v>282</v>
      </c>
      <c r="C61" s="180"/>
      <c r="D61" s="180"/>
      <c r="E61" s="180"/>
      <c r="F61" s="180"/>
      <c r="G61" s="341">
        <f>(G23+G53)</f>
        <v>0</v>
      </c>
      <c r="H61" s="154"/>
      <c r="K61" s="22"/>
    </row>
    <row r="62" spans="1:11" s="142" customFormat="1" ht="19.5" customHeight="1">
      <c r="A62" s="310" t="s">
        <v>13</v>
      </c>
      <c r="B62" s="219" t="s">
        <v>111</v>
      </c>
      <c r="C62" s="219"/>
      <c r="D62" s="219"/>
      <c r="E62" s="219"/>
      <c r="F62" s="163">
        <v>12</v>
      </c>
      <c r="G62" s="342">
        <f>G61/F62</f>
        <v>0</v>
      </c>
      <c r="K62" s="22"/>
    </row>
    <row r="63" spans="1:11" s="142" customFormat="1" ht="19.5" customHeight="1">
      <c r="A63" s="343" t="s">
        <v>14</v>
      </c>
      <c r="B63" s="219" t="s">
        <v>290</v>
      </c>
      <c r="C63" s="219"/>
      <c r="D63" s="219"/>
      <c r="E63" s="219"/>
      <c r="F63" s="11">
        <v>0.4</v>
      </c>
      <c r="G63" s="344">
        <f>G40*F63</f>
        <v>0</v>
      </c>
      <c r="H63" s="148"/>
      <c r="I63" s="149"/>
      <c r="K63" s="22"/>
    </row>
    <row r="64" spans="1:11" s="142" customFormat="1" ht="19.5" customHeight="1">
      <c r="A64" s="343" t="s">
        <v>28</v>
      </c>
      <c r="B64" s="182"/>
      <c r="C64" s="183"/>
      <c r="D64" s="184"/>
      <c r="E64" s="181" t="s">
        <v>283</v>
      </c>
      <c r="F64" s="181"/>
      <c r="G64" s="345">
        <f>(G62+G63)*42.61%</f>
        <v>0</v>
      </c>
      <c r="H64" s="154"/>
      <c r="K64" s="22"/>
    </row>
    <row r="65" spans="1:11" s="142" customFormat="1" ht="22.5" customHeight="1">
      <c r="A65" s="343" t="s">
        <v>15</v>
      </c>
      <c r="B65" s="223" t="s">
        <v>284</v>
      </c>
      <c r="C65" s="224"/>
      <c r="D65" s="224"/>
      <c r="E65" s="224"/>
      <c r="F65" s="225"/>
      <c r="G65" s="346"/>
      <c r="H65" s="154"/>
      <c r="K65" s="22"/>
    </row>
    <row r="66" spans="1:11" s="142" customFormat="1" ht="19.5" customHeight="1">
      <c r="A66" s="347" t="s">
        <v>117</v>
      </c>
      <c r="B66" s="211"/>
      <c r="C66" s="211"/>
      <c r="D66" s="211"/>
      <c r="E66" s="211"/>
      <c r="F66" s="212"/>
      <c r="G66" s="345">
        <f>(G60+G64)-G65</f>
        <v>0</v>
      </c>
      <c r="K66" s="22"/>
    </row>
    <row r="67" spans="1:12" s="142" customFormat="1" ht="19.5" customHeight="1">
      <c r="A67" s="314"/>
      <c r="B67" s="57"/>
      <c r="C67" s="26"/>
      <c r="D67" s="26"/>
      <c r="E67" s="26"/>
      <c r="F67" s="54"/>
      <c r="G67" s="315"/>
      <c r="K67" s="22"/>
      <c r="L67" s="162"/>
    </row>
    <row r="68" spans="1:11" s="142" customFormat="1" ht="19.5" customHeight="1">
      <c r="A68" s="348" t="s">
        <v>70</v>
      </c>
      <c r="B68" s="220"/>
      <c r="C68" s="220"/>
      <c r="D68" s="220"/>
      <c r="E68" s="220"/>
      <c r="F68" s="220"/>
      <c r="G68" s="349"/>
      <c r="K68" s="22"/>
    </row>
    <row r="69" spans="1:11" s="142" customFormat="1" ht="19.5" customHeight="1">
      <c r="A69" s="350"/>
      <c r="B69" s="221" t="s">
        <v>71</v>
      </c>
      <c r="C69" s="220"/>
      <c r="D69" s="220"/>
      <c r="E69" s="220"/>
      <c r="F69" s="222"/>
      <c r="G69" s="351" t="s">
        <v>21</v>
      </c>
      <c r="K69" s="22"/>
    </row>
    <row r="70" spans="1:11" s="142" customFormat="1" ht="18.75" customHeight="1">
      <c r="A70" s="343" t="s">
        <v>8</v>
      </c>
      <c r="B70" s="219" t="s">
        <v>112</v>
      </c>
      <c r="C70" s="219"/>
      <c r="D70" s="219"/>
      <c r="E70" s="219"/>
      <c r="F70" s="165">
        <v>0.09075</v>
      </c>
      <c r="G70" s="325">
        <f>ROUND(F70*G23,2)</f>
        <v>0</v>
      </c>
      <c r="K70" s="22"/>
    </row>
    <row r="71" spans="1:11" s="142" customFormat="1" ht="19.5" customHeight="1">
      <c r="A71" s="343" t="s">
        <v>11</v>
      </c>
      <c r="B71" s="219" t="s">
        <v>113</v>
      </c>
      <c r="C71" s="219"/>
      <c r="D71" s="219"/>
      <c r="E71" s="219">
        <v>0.015</v>
      </c>
      <c r="F71" s="166">
        <v>0.014932</v>
      </c>
      <c r="G71" s="325">
        <f>ROUND(F71*G23,2)</f>
        <v>0</v>
      </c>
      <c r="K71" s="22"/>
    </row>
    <row r="72" spans="1:11" s="142" customFormat="1" ht="19.5" customHeight="1">
      <c r="A72" s="343" t="s">
        <v>12</v>
      </c>
      <c r="B72" s="219" t="s">
        <v>114</v>
      </c>
      <c r="C72" s="219"/>
      <c r="D72" s="219"/>
      <c r="E72" s="219"/>
      <c r="F72" s="166">
        <v>0.001997</v>
      </c>
      <c r="G72" s="325">
        <f>ROUND(F72*G23,2)</f>
        <v>0</v>
      </c>
      <c r="K72" s="22"/>
    </row>
    <row r="73" spans="1:11" s="142" customFormat="1" ht="19.5" customHeight="1">
      <c r="A73" s="343" t="s">
        <v>13</v>
      </c>
      <c r="B73" s="219" t="s">
        <v>115</v>
      </c>
      <c r="C73" s="219"/>
      <c r="D73" s="219"/>
      <c r="E73" s="219"/>
      <c r="F73" s="166">
        <v>0.009659</v>
      </c>
      <c r="G73" s="325">
        <f>ROUND(F73*G23,2)</f>
        <v>0</v>
      </c>
      <c r="K73" s="22"/>
    </row>
    <row r="74" spans="1:11" s="142" customFormat="1" ht="19.5" customHeight="1">
      <c r="A74" s="343" t="s">
        <v>14</v>
      </c>
      <c r="B74" s="219" t="s">
        <v>116</v>
      </c>
      <c r="C74" s="219"/>
      <c r="D74" s="219"/>
      <c r="E74" s="219"/>
      <c r="F74" s="166">
        <v>0.024753</v>
      </c>
      <c r="G74" s="325">
        <f>ROUND(F74*G23,2)</f>
        <v>0</v>
      </c>
      <c r="K74" s="22"/>
    </row>
    <row r="75" spans="1:11" s="142" customFormat="1" ht="19.5" customHeight="1">
      <c r="A75" s="343" t="s">
        <v>28</v>
      </c>
      <c r="B75" s="219" t="s">
        <v>134</v>
      </c>
      <c r="C75" s="219"/>
      <c r="D75" s="219"/>
      <c r="E75" s="219"/>
      <c r="F75" s="166">
        <v>0.003808</v>
      </c>
      <c r="G75" s="325">
        <f>ROUND(F75*G23,2)</f>
        <v>0</v>
      </c>
      <c r="K75" s="22"/>
    </row>
    <row r="76" spans="1:11" s="142" customFormat="1" ht="19.5" customHeight="1">
      <c r="A76" s="310"/>
      <c r="B76" s="185" t="s">
        <v>94</v>
      </c>
      <c r="C76" s="185"/>
      <c r="D76" s="185"/>
      <c r="E76" s="185"/>
      <c r="F76" s="185"/>
      <c r="G76" s="352">
        <f>SUM(G70:G75)</f>
        <v>0</v>
      </c>
      <c r="J76" s="149"/>
      <c r="K76" s="22"/>
    </row>
    <row r="77" spans="1:7" s="142" customFormat="1" ht="19.5" customHeight="1">
      <c r="A77" s="289"/>
      <c r="B77" s="24"/>
      <c r="C77" s="24"/>
      <c r="D77" s="24"/>
      <c r="E77" s="24"/>
      <c r="F77" s="24"/>
      <c r="G77" s="353"/>
    </row>
    <row r="78" spans="1:11" s="142" customFormat="1" ht="19.5" customHeight="1">
      <c r="A78" s="306"/>
      <c r="B78" s="40" t="s">
        <v>72</v>
      </c>
      <c r="C78" s="41"/>
      <c r="D78" s="41"/>
      <c r="E78" s="41"/>
      <c r="F78" s="42"/>
      <c r="G78" s="354" t="s">
        <v>21</v>
      </c>
      <c r="K78" s="22"/>
    </row>
    <row r="79" spans="1:12" s="142" customFormat="1" ht="19.5" customHeight="1">
      <c r="A79" s="355" t="s">
        <v>8</v>
      </c>
      <c r="B79" s="17" t="s">
        <v>73</v>
      </c>
      <c r="C79" s="18"/>
      <c r="D79" s="18"/>
      <c r="E79" s="18"/>
      <c r="F79" s="19"/>
      <c r="G79" s="356" t="s">
        <v>286</v>
      </c>
      <c r="K79" s="22"/>
      <c r="L79" s="164"/>
    </row>
    <row r="80" spans="1:11" s="142" customFormat="1" ht="19.5" customHeight="1">
      <c r="A80" s="314"/>
      <c r="B80" s="26"/>
      <c r="C80" s="26"/>
      <c r="D80" s="26"/>
      <c r="E80" s="26"/>
      <c r="F80" s="54"/>
      <c r="G80" s="357"/>
      <c r="K80" s="22"/>
    </row>
    <row r="81" spans="1:11" ht="19.5" customHeight="1">
      <c r="A81" s="358">
        <v>4</v>
      </c>
      <c r="B81" s="43" t="s">
        <v>74</v>
      </c>
      <c r="C81" s="44"/>
      <c r="D81" s="45"/>
      <c r="E81" s="45"/>
      <c r="F81" s="46"/>
      <c r="G81" s="359" t="s">
        <v>21</v>
      </c>
      <c r="K81" s="82"/>
    </row>
    <row r="82" spans="1:7" ht="19.5" customHeight="1">
      <c r="A82" s="310" t="s">
        <v>26</v>
      </c>
      <c r="B82" s="20" t="s">
        <v>75</v>
      </c>
      <c r="C82" s="10"/>
      <c r="D82" s="10"/>
      <c r="E82" s="10"/>
      <c r="F82" s="21"/>
      <c r="G82" s="342">
        <f>G76</f>
        <v>0</v>
      </c>
    </row>
    <row r="83" spans="1:7" ht="19.5" customHeight="1">
      <c r="A83" s="310" t="s">
        <v>30</v>
      </c>
      <c r="B83" s="20" t="s">
        <v>76</v>
      </c>
      <c r="C83" s="10"/>
      <c r="D83" s="10"/>
      <c r="E83" s="10"/>
      <c r="F83" s="21"/>
      <c r="G83" s="342" t="str">
        <f>G79</f>
        <v>xxxxx</v>
      </c>
    </row>
    <row r="84" spans="1:7" ht="19.5" customHeight="1">
      <c r="A84" s="360"/>
      <c r="B84" s="210" t="s">
        <v>118</v>
      </c>
      <c r="C84" s="211"/>
      <c r="D84" s="211"/>
      <c r="E84" s="211"/>
      <c r="F84" s="212"/>
      <c r="G84" s="345">
        <f>SUM(G82:G83)</f>
        <v>0</v>
      </c>
    </row>
    <row r="85" spans="1:7" ht="19.5" customHeight="1">
      <c r="A85" s="314"/>
      <c r="B85" s="26"/>
      <c r="C85" s="26"/>
      <c r="D85" s="26"/>
      <c r="E85" s="26"/>
      <c r="F85" s="54"/>
      <c r="G85" s="357"/>
    </row>
    <row r="86" spans="1:7" ht="19.5" customHeight="1">
      <c r="A86" s="361" t="s">
        <v>77</v>
      </c>
      <c r="B86" s="213"/>
      <c r="C86" s="213"/>
      <c r="D86" s="213"/>
      <c r="E86" s="213"/>
      <c r="F86" s="213"/>
      <c r="G86" s="362"/>
    </row>
    <row r="87" spans="1:7" ht="19.5" customHeight="1">
      <c r="A87" s="363">
        <v>5</v>
      </c>
      <c r="B87" s="214" t="s">
        <v>25</v>
      </c>
      <c r="C87" s="214"/>
      <c r="D87" s="214"/>
      <c r="E87" s="214"/>
      <c r="F87" s="214"/>
      <c r="G87" s="364" t="s">
        <v>20</v>
      </c>
    </row>
    <row r="88" spans="1:7" ht="19.5" customHeight="1">
      <c r="A88" s="365" t="s">
        <v>8</v>
      </c>
      <c r="B88" s="174" t="s">
        <v>119</v>
      </c>
      <c r="C88" s="174"/>
      <c r="D88" s="174"/>
      <c r="E88" s="174"/>
      <c r="F88" s="174"/>
      <c r="G88" s="366">
        <v>0</v>
      </c>
    </row>
    <row r="89" spans="1:7" ht="19.5" customHeight="1">
      <c r="A89" s="367" t="s">
        <v>11</v>
      </c>
      <c r="B89" s="175" t="s">
        <v>258</v>
      </c>
      <c r="C89" s="175"/>
      <c r="D89" s="175"/>
      <c r="E89" s="175"/>
      <c r="F89" s="175"/>
      <c r="G89" s="296">
        <v>0</v>
      </c>
    </row>
    <row r="90" spans="1:7" ht="19.5" customHeight="1">
      <c r="A90" s="367" t="s">
        <v>12</v>
      </c>
      <c r="B90" s="215" t="s">
        <v>257</v>
      </c>
      <c r="C90" s="216"/>
      <c r="D90" s="216"/>
      <c r="E90" s="216"/>
      <c r="F90" s="217"/>
      <c r="G90" s="296">
        <v>0</v>
      </c>
    </row>
    <row r="91" spans="1:7" ht="19.5" customHeight="1">
      <c r="A91" s="367" t="s">
        <v>13</v>
      </c>
      <c r="B91" s="175" t="s">
        <v>259</v>
      </c>
      <c r="C91" s="175"/>
      <c r="D91" s="175"/>
      <c r="E91" s="175"/>
      <c r="F91" s="175"/>
      <c r="G91" s="368">
        <v>0</v>
      </c>
    </row>
    <row r="92" spans="1:7" ht="19.5" customHeight="1">
      <c r="A92" s="369"/>
      <c r="B92" s="194" t="s">
        <v>125</v>
      </c>
      <c r="C92" s="194"/>
      <c r="D92" s="194"/>
      <c r="E92" s="194"/>
      <c r="F92" s="194"/>
      <c r="G92" s="301">
        <f>SUM(G88:G91)</f>
        <v>0</v>
      </c>
    </row>
    <row r="93" spans="1:7" ht="19.5" customHeight="1">
      <c r="A93" s="302"/>
      <c r="B93" s="370"/>
      <c r="C93" s="371"/>
      <c r="D93" s="372"/>
      <c r="E93" s="372"/>
      <c r="F93" s="372"/>
      <c r="G93" s="373"/>
    </row>
    <row r="94" spans="1:11" ht="21.75" customHeight="1">
      <c r="A94" s="374" t="s">
        <v>95</v>
      </c>
      <c r="B94" s="218"/>
      <c r="C94" s="218"/>
      <c r="D94" s="218"/>
      <c r="E94" s="218"/>
      <c r="F94" s="218"/>
      <c r="G94" s="375"/>
      <c r="H94" s="150"/>
      <c r="I94" s="150"/>
      <c r="J94" s="150"/>
      <c r="K94" s="60"/>
    </row>
    <row r="95" spans="1:11" ht="19.5" customHeight="1">
      <c r="A95" s="376"/>
      <c r="B95" s="198" t="s">
        <v>127</v>
      </c>
      <c r="C95" s="199"/>
      <c r="D95" s="199"/>
      <c r="E95" s="199"/>
      <c r="F95" s="199"/>
      <c r="G95" s="377">
        <f>G113</f>
        <v>0</v>
      </c>
      <c r="H95" s="151"/>
      <c r="I95" s="167"/>
      <c r="J95" s="168"/>
      <c r="K95" s="60"/>
    </row>
    <row r="96" spans="1:11" ht="20.25" customHeight="1">
      <c r="A96" s="378">
        <v>6</v>
      </c>
      <c r="B96" s="200" t="s">
        <v>79</v>
      </c>
      <c r="C96" s="200"/>
      <c r="D96" s="200"/>
      <c r="E96" s="200"/>
      <c r="F96" s="59" t="s">
        <v>36</v>
      </c>
      <c r="G96" s="379" t="s">
        <v>20</v>
      </c>
      <c r="H96" s="150"/>
      <c r="I96" s="150"/>
      <c r="J96" s="150"/>
      <c r="K96" s="60"/>
    </row>
    <row r="97" spans="1:13" ht="18.75" customHeight="1">
      <c r="A97" s="367" t="s">
        <v>8</v>
      </c>
      <c r="B97" s="175" t="s">
        <v>37</v>
      </c>
      <c r="C97" s="175"/>
      <c r="D97" s="175"/>
      <c r="E97" s="175"/>
      <c r="F97" s="61">
        <v>0</v>
      </c>
      <c r="G97" s="380">
        <f>ROUND(G95*F97,2)</f>
        <v>0</v>
      </c>
      <c r="H97" s="150"/>
      <c r="I97" s="150"/>
      <c r="J97" s="150"/>
      <c r="K97" s="60"/>
      <c r="M97" s="82"/>
    </row>
    <row r="98" spans="1:11" ht="18.75" customHeight="1">
      <c r="A98" s="367" t="s">
        <v>11</v>
      </c>
      <c r="B98" s="175" t="s">
        <v>38</v>
      </c>
      <c r="C98" s="175"/>
      <c r="D98" s="175"/>
      <c r="E98" s="175"/>
      <c r="F98" s="61">
        <v>0</v>
      </c>
      <c r="G98" s="380">
        <f>ROUND((G95+G97)*F98,2)</f>
        <v>0</v>
      </c>
      <c r="H98" s="152"/>
      <c r="I98" s="150"/>
      <c r="J98" s="150"/>
      <c r="K98" s="60"/>
    </row>
    <row r="99" spans="1:10" ht="17.25" customHeight="1">
      <c r="A99" s="381" t="s">
        <v>12</v>
      </c>
      <c r="B99" s="201" t="s">
        <v>128</v>
      </c>
      <c r="C99" s="202"/>
      <c r="D99" s="62" t="s">
        <v>39</v>
      </c>
      <c r="E99" s="122">
        <v>0</v>
      </c>
      <c r="F99" s="205">
        <f>SUM(E99:E101)</f>
        <v>0</v>
      </c>
      <c r="G99" s="382">
        <f>((G95+G97+G98)/(1-F99))*F99</f>
        <v>0</v>
      </c>
      <c r="I99" s="149"/>
      <c r="J99" s="153"/>
    </row>
    <row r="100" spans="1:10" ht="18.75" customHeight="1">
      <c r="A100" s="381"/>
      <c r="B100" s="203"/>
      <c r="C100" s="204"/>
      <c r="D100" s="62" t="s">
        <v>131</v>
      </c>
      <c r="E100" s="122">
        <v>0</v>
      </c>
      <c r="F100" s="206"/>
      <c r="G100" s="383"/>
      <c r="H100" s="154"/>
      <c r="I100" s="149"/>
      <c r="J100" s="153"/>
    </row>
    <row r="101" spans="1:10" ht="19.5" customHeight="1">
      <c r="A101" s="381"/>
      <c r="B101" s="208" t="s">
        <v>133</v>
      </c>
      <c r="C101" s="209"/>
      <c r="D101" s="62" t="s">
        <v>40</v>
      </c>
      <c r="E101" s="122">
        <v>0</v>
      </c>
      <c r="F101" s="207"/>
      <c r="G101" s="384"/>
      <c r="H101" s="154"/>
      <c r="I101" s="149"/>
      <c r="J101" s="153"/>
    </row>
    <row r="102" spans="1:10" ht="19.5" customHeight="1">
      <c r="A102" s="385"/>
      <c r="B102" s="191"/>
      <c r="C102" s="192"/>
      <c r="D102" s="192"/>
      <c r="E102" s="193"/>
      <c r="F102" s="169" t="s">
        <v>132</v>
      </c>
      <c r="G102" s="386">
        <f>SUM(G99:G101)</f>
        <v>0</v>
      </c>
      <c r="H102" s="154"/>
      <c r="I102" s="149"/>
      <c r="J102" s="153"/>
    </row>
    <row r="103" spans="1:10" ht="20.25" customHeight="1">
      <c r="A103" s="369"/>
      <c r="B103" s="194" t="s">
        <v>120</v>
      </c>
      <c r="C103" s="194"/>
      <c r="D103" s="194"/>
      <c r="E103" s="194"/>
      <c r="F103" s="194"/>
      <c r="G103" s="301">
        <f>G102+G98+G97</f>
        <v>0</v>
      </c>
      <c r="I103" s="149"/>
      <c r="J103" s="153"/>
    </row>
    <row r="104" spans="1:7" ht="12.75">
      <c r="A104" s="387"/>
      <c r="B104" s="195"/>
      <c r="C104" s="195"/>
      <c r="D104" s="195"/>
      <c r="E104" s="195"/>
      <c r="F104" s="195"/>
      <c r="G104" s="388"/>
    </row>
    <row r="105" spans="1:7" ht="12.75">
      <c r="A105" s="289"/>
      <c r="B105" s="24"/>
      <c r="C105" s="24"/>
      <c r="D105" s="24"/>
      <c r="E105" s="24"/>
      <c r="F105" s="24"/>
      <c r="G105" s="353"/>
    </row>
    <row r="106" spans="1:9" ht="13.5" customHeight="1">
      <c r="A106" s="389" t="s">
        <v>80</v>
      </c>
      <c r="B106" s="196"/>
      <c r="C106" s="196"/>
      <c r="D106" s="196"/>
      <c r="E106" s="196"/>
      <c r="F106" s="196"/>
      <c r="G106" s="390"/>
      <c r="I106" s="154"/>
    </row>
    <row r="107" spans="1:11" ht="17.25" customHeight="1">
      <c r="A107" s="391" t="s">
        <v>41</v>
      </c>
      <c r="B107" s="197"/>
      <c r="C107" s="197"/>
      <c r="D107" s="197"/>
      <c r="E107" s="197"/>
      <c r="F107" s="197"/>
      <c r="G107" s="392" t="s">
        <v>34</v>
      </c>
      <c r="K107" s="55"/>
    </row>
    <row r="108" spans="1:7" ht="12.75">
      <c r="A108" s="367" t="s">
        <v>8</v>
      </c>
      <c r="B108" s="175" t="s">
        <v>35</v>
      </c>
      <c r="C108" s="175"/>
      <c r="D108" s="175"/>
      <c r="E108" s="175"/>
      <c r="F108" s="175"/>
      <c r="G108" s="393">
        <f>G23</f>
        <v>0</v>
      </c>
    </row>
    <row r="109" spans="1:7" ht="12.75">
      <c r="A109" s="367" t="s">
        <v>11</v>
      </c>
      <c r="B109" s="175" t="s">
        <v>57</v>
      </c>
      <c r="C109" s="175"/>
      <c r="D109" s="175"/>
      <c r="E109" s="175"/>
      <c r="F109" s="175"/>
      <c r="G109" s="393">
        <f>G53</f>
        <v>0</v>
      </c>
    </row>
    <row r="110" spans="1:7" ht="12.75">
      <c r="A110" s="367" t="s">
        <v>12</v>
      </c>
      <c r="B110" s="175" t="s">
        <v>78</v>
      </c>
      <c r="C110" s="175"/>
      <c r="D110" s="175"/>
      <c r="E110" s="175"/>
      <c r="F110" s="175"/>
      <c r="G110" s="393">
        <f>G66</f>
        <v>0</v>
      </c>
    </row>
    <row r="111" spans="1:7" ht="12.75">
      <c r="A111" s="367" t="s">
        <v>13</v>
      </c>
      <c r="B111" s="186" t="s">
        <v>70</v>
      </c>
      <c r="C111" s="186"/>
      <c r="D111" s="186"/>
      <c r="E111" s="186"/>
      <c r="F111" s="186"/>
      <c r="G111" s="393">
        <f>G84</f>
        <v>0</v>
      </c>
    </row>
    <row r="112" spans="1:11" s="142" customFormat="1" ht="12.75">
      <c r="A112" s="367" t="s">
        <v>14</v>
      </c>
      <c r="B112" s="177" t="s">
        <v>77</v>
      </c>
      <c r="C112" s="178"/>
      <c r="D112" s="178"/>
      <c r="E112" s="178"/>
      <c r="F112" s="179"/>
      <c r="G112" s="393">
        <f>G92</f>
        <v>0</v>
      </c>
      <c r="H112" s="158"/>
      <c r="K112" s="22"/>
    </row>
    <row r="113" spans="1:11" s="142" customFormat="1" ht="12.75">
      <c r="A113" s="367"/>
      <c r="B113" s="188" t="s">
        <v>287</v>
      </c>
      <c r="C113" s="189"/>
      <c r="D113" s="189"/>
      <c r="E113" s="189"/>
      <c r="F113" s="190"/>
      <c r="G113" s="394">
        <f>SUM(G108:G112)</f>
        <v>0</v>
      </c>
      <c r="H113" s="158"/>
      <c r="K113" s="22"/>
    </row>
    <row r="114" spans="1:11" s="142" customFormat="1" ht="12.75">
      <c r="A114" s="367" t="s">
        <v>28</v>
      </c>
      <c r="B114" s="175" t="s">
        <v>81</v>
      </c>
      <c r="C114" s="175"/>
      <c r="D114" s="175"/>
      <c r="E114" s="175"/>
      <c r="F114" s="175"/>
      <c r="G114" s="393">
        <f>G103</f>
        <v>0</v>
      </c>
      <c r="K114" s="22"/>
    </row>
    <row r="115" spans="1:11" s="142" customFormat="1" ht="15">
      <c r="A115" s="395"/>
      <c r="B115" s="187" t="s">
        <v>42</v>
      </c>
      <c r="C115" s="187"/>
      <c r="D115" s="187"/>
      <c r="E115" s="187"/>
      <c r="F115" s="187"/>
      <c r="G115" s="396">
        <f>G114+G113</f>
        <v>0</v>
      </c>
      <c r="K115" s="22"/>
    </row>
    <row r="116" spans="1:11" s="142" customFormat="1" ht="12.75">
      <c r="A116" s="397"/>
      <c r="B116" s="174" t="s">
        <v>102</v>
      </c>
      <c r="C116" s="174"/>
      <c r="D116" s="174"/>
      <c r="E116" s="174"/>
      <c r="F116" s="174"/>
      <c r="G116" s="398">
        <f>ROUND(G115/F20,2)</f>
        <v>0</v>
      </c>
      <c r="K116" s="22"/>
    </row>
    <row r="117" spans="1:11" s="142" customFormat="1" ht="13.5" thickBot="1">
      <c r="A117" s="399"/>
      <c r="B117" s="400" t="s">
        <v>82</v>
      </c>
      <c r="C117" s="400"/>
      <c r="D117" s="400"/>
      <c r="E117" s="400"/>
      <c r="F117" s="400"/>
      <c r="G117" s="401">
        <f>ROUND(G116/8,2)</f>
        <v>0</v>
      </c>
      <c r="K117" s="22"/>
    </row>
    <row r="118" spans="1:11" s="142" customFormat="1" ht="12.75">
      <c r="A118" s="53"/>
      <c r="B118" s="53"/>
      <c r="C118" s="53"/>
      <c r="D118" s="53"/>
      <c r="E118" s="53"/>
      <c r="F118" s="53"/>
      <c r="G118" s="58"/>
      <c r="K118" s="22"/>
    </row>
    <row r="119" spans="1:11" s="142" customFormat="1" ht="12.75">
      <c r="A119" s="53"/>
      <c r="B119" s="176"/>
      <c r="C119" s="176"/>
      <c r="D119" s="176"/>
      <c r="E119" s="176"/>
      <c r="F119" s="176"/>
      <c r="G119" s="7"/>
      <c r="K119" s="22"/>
    </row>
    <row r="130" ht="12.75">
      <c r="F130" s="82"/>
    </row>
  </sheetData>
  <sheetProtection/>
  <mergeCells count="91">
    <mergeCell ref="A1:G1"/>
    <mergeCell ref="C2:G2"/>
    <mergeCell ref="C3:D3"/>
    <mergeCell ref="F3:G3"/>
    <mergeCell ref="B5:D5"/>
    <mergeCell ref="B7:G7"/>
    <mergeCell ref="B8:G8"/>
    <mergeCell ref="F12:G12"/>
    <mergeCell ref="F14:G14"/>
    <mergeCell ref="A18:G18"/>
    <mergeCell ref="B19:F19"/>
    <mergeCell ref="B20:D20"/>
    <mergeCell ref="B21:E21"/>
    <mergeCell ref="B22:F22"/>
    <mergeCell ref="B23:F23"/>
    <mergeCell ref="A25:G25"/>
    <mergeCell ref="B27:E27"/>
    <mergeCell ref="B28:E28"/>
    <mergeCell ref="B29:E29"/>
    <mergeCell ref="B31:E31"/>
    <mergeCell ref="D32:F32"/>
    <mergeCell ref="B33:E33"/>
    <mergeCell ref="B34:E34"/>
    <mergeCell ref="B35:E35"/>
    <mergeCell ref="B36:E36"/>
    <mergeCell ref="B37:E37"/>
    <mergeCell ref="B40:E40"/>
    <mergeCell ref="B39:E39"/>
    <mergeCell ref="B41:E41"/>
    <mergeCell ref="B44:F44"/>
    <mergeCell ref="A55:G55"/>
    <mergeCell ref="B56:F56"/>
    <mergeCell ref="B58:E58"/>
    <mergeCell ref="B59:E59"/>
    <mergeCell ref="B62:E62"/>
    <mergeCell ref="B45:F45"/>
    <mergeCell ref="B47:F47"/>
    <mergeCell ref="B53:F53"/>
    <mergeCell ref="B63:E63"/>
    <mergeCell ref="A68:G68"/>
    <mergeCell ref="B69:F69"/>
    <mergeCell ref="B64:D64"/>
    <mergeCell ref="B65:F65"/>
    <mergeCell ref="A66:F66"/>
    <mergeCell ref="B70:E70"/>
    <mergeCell ref="B71:E71"/>
    <mergeCell ref="B72:E72"/>
    <mergeCell ref="B73:E73"/>
    <mergeCell ref="B74:E74"/>
    <mergeCell ref="B75:E75"/>
    <mergeCell ref="B84:F84"/>
    <mergeCell ref="A86:G86"/>
    <mergeCell ref="B87:F87"/>
    <mergeCell ref="B88:F88"/>
    <mergeCell ref="B89:F89"/>
    <mergeCell ref="G99:G101"/>
    <mergeCell ref="B90:F90"/>
    <mergeCell ref="B91:F91"/>
    <mergeCell ref="B92:F92"/>
    <mergeCell ref="A94:G94"/>
    <mergeCell ref="B95:F95"/>
    <mergeCell ref="B96:E96"/>
    <mergeCell ref="B97:E97"/>
    <mergeCell ref="B98:E98"/>
    <mergeCell ref="A99:A101"/>
    <mergeCell ref="B99:C100"/>
    <mergeCell ref="F99:F101"/>
    <mergeCell ref="B101:C101"/>
    <mergeCell ref="B102:E102"/>
    <mergeCell ref="B103:F103"/>
    <mergeCell ref="A104:G104"/>
    <mergeCell ref="A106:G106"/>
    <mergeCell ref="A107:F107"/>
    <mergeCell ref="B108:F108"/>
    <mergeCell ref="B109:F109"/>
    <mergeCell ref="B110:F110"/>
    <mergeCell ref="B111:F111"/>
    <mergeCell ref="B112:F112"/>
    <mergeCell ref="B114:F114"/>
    <mergeCell ref="B115:F115"/>
    <mergeCell ref="B113:F113"/>
    <mergeCell ref="B116:F116"/>
    <mergeCell ref="B117:F117"/>
    <mergeCell ref="B119:F119"/>
    <mergeCell ref="B46:F46"/>
    <mergeCell ref="B57:F57"/>
    <mergeCell ref="B61:F61"/>
    <mergeCell ref="E60:F60"/>
    <mergeCell ref="B60:D60"/>
    <mergeCell ref="E64:F64"/>
    <mergeCell ref="B76:F76"/>
  </mergeCells>
  <printOptions horizontalCentered="1"/>
  <pageMargins left="0.3937007874015748" right="0.3937007874015748" top="0.5905511811023623" bottom="0.5905511811023623" header="0.5118110236220472" footer="0.5118110236220472"/>
  <pageSetup horizontalDpi="600" verticalDpi="60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L29"/>
  <sheetViews>
    <sheetView zoomScale="110" zoomScaleNormal="110" zoomScalePageLayoutView="0" workbookViewId="0" topLeftCell="A1">
      <selection activeCell="E19" sqref="E19"/>
    </sheetView>
  </sheetViews>
  <sheetFormatPr defaultColWidth="9.140625" defaultRowHeight="12.75"/>
  <cols>
    <col min="1" max="1" width="33.7109375" style="0" customWidth="1"/>
    <col min="2" max="2" width="18.00390625" style="0" customWidth="1"/>
    <col min="3" max="3" width="21.421875" style="0" customWidth="1"/>
    <col min="4" max="4" width="15.8515625" style="0" customWidth="1"/>
    <col min="5" max="7" width="19.7109375" style="0" customWidth="1"/>
    <col min="8" max="8" width="12.421875" style="0" customWidth="1"/>
    <col min="9" max="9" width="11.28125" style="0" customWidth="1"/>
    <col min="10" max="10" width="13.00390625" style="0" customWidth="1"/>
    <col min="11" max="12" width="19.7109375" style="0" customWidth="1"/>
    <col min="13" max="13" width="16.8515625" style="0" customWidth="1"/>
    <col min="14" max="14" width="15.421875" style="0" customWidth="1"/>
    <col min="15" max="15" width="17.28125" style="0" customWidth="1"/>
    <col min="19" max="23" width="9.140625" style="0" customWidth="1"/>
  </cols>
  <sheetData>
    <row r="1" spans="1:12" ht="16.5">
      <c r="A1" s="258" t="s">
        <v>104</v>
      </c>
      <c r="B1" s="259"/>
      <c r="C1" s="259"/>
      <c r="D1" s="260"/>
      <c r="E1" s="101"/>
      <c r="F1" s="101"/>
      <c r="G1" s="100"/>
      <c r="H1" s="95"/>
      <c r="I1" s="23"/>
      <c r="J1" s="23"/>
      <c r="K1" s="6"/>
      <c r="L1" s="6"/>
    </row>
    <row r="2" spans="1:12" ht="16.5">
      <c r="A2" s="261" t="s">
        <v>209</v>
      </c>
      <c r="B2" s="262"/>
      <c r="C2" s="262"/>
      <c r="D2" s="263"/>
      <c r="E2" s="102"/>
      <c r="F2" s="102"/>
      <c r="G2" s="100"/>
      <c r="H2" s="95"/>
      <c r="I2" s="23"/>
      <c r="J2" s="23"/>
      <c r="K2" s="6"/>
      <c r="L2" s="6"/>
    </row>
    <row r="3" spans="1:12" ht="16.5">
      <c r="A3" s="254" t="s">
        <v>45</v>
      </c>
      <c r="B3" s="103" t="s">
        <v>46</v>
      </c>
      <c r="C3" s="103" t="s">
        <v>47</v>
      </c>
      <c r="D3" s="104" t="s">
        <v>48</v>
      </c>
      <c r="E3" s="105"/>
      <c r="F3" s="105"/>
      <c r="G3" s="100"/>
      <c r="H3" s="95"/>
      <c r="I3" s="23"/>
      <c r="J3" s="23"/>
      <c r="K3" s="6"/>
      <c r="L3" s="6"/>
    </row>
    <row r="4" spans="1:12" ht="16.5">
      <c r="A4" s="254"/>
      <c r="B4" s="106" t="s">
        <v>49</v>
      </c>
      <c r="C4" s="103" t="s">
        <v>50</v>
      </c>
      <c r="D4" s="104" t="s">
        <v>103</v>
      </c>
      <c r="E4" s="105"/>
      <c r="F4" s="105"/>
      <c r="G4" s="100"/>
      <c r="H4" s="95"/>
      <c r="I4" s="23"/>
      <c r="J4" s="23"/>
      <c r="K4" s="6"/>
      <c r="L4" s="6"/>
    </row>
    <row r="5" spans="1:12" ht="16.5">
      <c r="A5" s="254" t="s">
        <v>83</v>
      </c>
      <c r="B5" s="107">
        <v>1</v>
      </c>
      <c r="C5" s="264">
        <f>'CUSTO SERVENTE LIMPEZA'!G115</f>
        <v>0</v>
      </c>
      <c r="D5" s="265">
        <f>B7*C5</f>
        <v>0</v>
      </c>
      <c r="E5" s="266"/>
      <c r="F5" s="253"/>
      <c r="G5" s="100"/>
      <c r="H5" s="95"/>
      <c r="I5" s="23"/>
      <c r="J5" s="23"/>
      <c r="K5" s="6"/>
      <c r="L5" s="6"/>
    </row>
    <row r="6" spans="1:12" ht="16.5">
      <c r="A6" s="254"/>
      <c r="B6" s="107">
        <v>1546.78</v>
      </c>
      <c r="C6" s="264"/>
      <c r="D6" s="265"/>
      <c r="E6" s="266"/>
      <c r="F6" s="253"/>
      <c r="G6" s="100"/>
      <c r="H6" s="95"/>
      <c r="I6" s="23"/>
      <c r="J6" s="23"/>
      <c r="K6" s="6"/>
      <c r="L6" s="6"/>
    </row>
    <row r="7" spans="1:12" ht="16.5">
      <c r="A7" s="254"/>
      <c r="B7" s="129">
        <f>B5/B6</f>
        <v>0.0006465043509742821</v>
      </c>
      <c r="C7" s="264"/>
      <c r="D7" s="265"/>
      <c r="E7" s="266"/>
      <c r="F7" s="253"/>
      <c r="G7" s="100"/>
      <c r="H7" s="95"/>
      <c r="I7" s="23"/>
      <c r="J7" s="23"/>
      <c r="K7" s="6"/>
      <c r="L7" s="6"/>
    </row>
    <row r="8" spans="1:10" ht="16.5">
      <c r="A8" s="108"/>
      <c r="B8" s="109"/>
      <c r="C8" s="108"/>
      <c r="D8" s="108"/>
      <c r="E8" s="110"/>
      <c r="F8" s="108"/>
      <c r="G8" s="111"/>
      <c r="H8" s="96"/>
      <c r="I8" s="22"/>
      <c r="J8" s="22"/>
    </row>
    <row r="9" spans="1:10" ht="16.5">
      <c r="A9" s="111"/>
      <c r="B9" s="111"/>
      <c r="C9" s="111"/>
      <c r="D9" s="111"/>
      <c r="E9" s="111"/>
      <c r="F9" s="112"/>
      <c r="G9" s="111"/>
      <c r="H9" s="96"/>
      <c r="I9" s="22"/>
      <c r="J9" s="22"/>
    </row>
    <row r="10" spans="1:10" ht="16.5">
      <c r="A10" s="111"/>
      <c r="B10" s="111"/>
      <c r="C10" s="111"/>
      <c r="D10" s="111"/>
      <c r="E10" s="111"/>
      <c r="F10" s="111"/>
      <c r="G10" s="111"/>
      <c r="H10" s="96"/>
      <c r="I10" s="22"/>
      <c r="J10" s="22"/>
    </row>
    <row r="11" spans="1:10" ht="16.5">
      <c r="A11" s="113" t="s">
        <v>210</v>
      </c>
      <c r="B11" s="111"/>
      <c r="C11" s="111"/>
      <c r="D11" s="111"/>
      <c r="E11" s="111"/>
      <c r="F11" s="111"/>
      <c r="G11" s="111"/>
      <c r="H11" s="96"/>
      <c r="I11" s="22"/>
      <c r="J11" s="22"/>
    </row>
    <row r="12" spans="1:10" ht="16.5">
      <c r="A12" s="111"/>
      <c r="B12" s="111"/>
      <c r="C12" s="114"/>
      <c r="D12" s="114"/>
      <c r="E12" s="114"/>
      <c r="F12" s="111"/>
      <c r="G12" s="111"/>
      <c r="H12" s="96"/>
      <c r="I12" s="22"/>
      <c r="J12" s="22"/>
    </row>
    <row r="13" spans="1:10" ht="16.5">
      <c r="A13" s="115" t="s">
        <v>51</v>
      </c>
      <c r="B13" s="115" t="s">
        <v>105</v>
      </c>
      <c r="C13" s="116"/>
      <c r="D13" s="116"/>
      <c r="E13" s="117"/>
      <c r="F13" s="111"/>
      <c r="G13" s="111"/>
      <c r="H13" s="96"/>
      <c r="I13" s="22"/>
      <c r="J13" s="22"/>
    </row>
    <row r="14" spans="1:10" ht="16.5">
      <c r="A14" s="118" t="s">
        <v>218</v>
      </c>
      <c r="B14" s="107">
        <v>26277.08</v>
      </c>
      <c r="C14" s="119"/>
      <c r="D14" s="119"/>
      <c r="E14" s="117"/>
      <c r="F14" s="111"/>
      <c r="G14" s="111"/>
      <c r="H14" s="96"/>
      <c r="I14" s="22"/>
      <c r="J14" s="22"/>
    </row>
    <row r="15" spans="1:10" ht="16.5">
      <c r="A15" s="120" t="s">
        <v>53</v>
      </c>
      <c r="B15" s="107">
        <v>1546.78</v>
      </c>
      <c r="C15" s="121"/>
      <c r="D15" s="121"/>
      <c r="E15" s="117"/>
      <c r="F15" s="111"/>
      <c r="G15" s="111"/>
      <c r="H15" s="96"/>
      <c r="I15" s="22"/>
      <c r="J15" s="22"/>
    </row>
    <row r="16" spans="1:10" ht="16.5">
      <c r="A16" s="255" t="s">
        <v>52</v>
      </c>
      <c r="B16" s="256">
        <f>ROUND(B14/B15,2)</f>
        <v>16.99</v>
      </c>
      <c r="C16" s="257"/>
      <c r="D16" s="257"/>
      <c r="E16" s="117"/>
      <c r="F16" s="111"/>
      <c r="G16" s="111"/>
      <c r="H16" s="96"/>
      <c r="I16" s="22"/>
      <c r="J16" s="22"/>
    </row>
    <row r="17" spans="1:10" ht="16.5">
      <c r="A17" s="255"/>
      <c r="B17" s="256"/>
      <c r="C17" s="257"/>
      <c r="D17" s="257"/>
      <c r="E17" s="117"/>
      <c r="F17" s="111"/>
      <c r="G17" s="111"/>
      <c r="H17" s="96"/>
      <c r="I17" s="22"/>
      <c r="J17" s="22"/>
    </row>
    <row r="18" spans="1:8" ht="16.5">
      <c r="A18" s="98" t="s">
        <v>219</v>
      </c>
      <c r="B18" s="99">
        <v>17</v>
      </c>
      <c r="C18" s="116"/>
      <c r="D18" s="116"/>
      <c r="E18" s="117"/>
      <c r="F18" s="111"/>
      <c r="G18" s="111"/>
      <c r="H18" s="96"/>
    </row>
    <row r="19" spans="1:8" ht="16.5">
      <c r="A19" s="111"/>
      <c r="B19" s="111"/>
      <c r="C19" s="114"/>
      <c r="D19" s="114"/>
      <c r="E19" s="114"/>
      <c r="F19" s="111"/>
      <c r="G19" s="111"/>
      <c r="H19" s="96"/>
    </row>
    <row r="20" spans="1:8" ht="16.5">
      <c r="A20" s="111"/>
      <c r="B20" s="111"/>
      <c r="C20" s="114"/>
      <c r="D20" s="114"/>
      <c r="E20" s="114"/>
      <c r="F20" s="111"/>
      <c r="G20" s="111"/>
      <c r="H20" s="96"/>
    </row>
    <row r="21" spans="1:8" ht="16.5">
      <c r="A21" s="111"/>
      <c r="B21" s="111"/>
      <c r="C21" s="111"/>
      <c r="D21" s="111"/>
      <c r="E21" s="111"/>
      <c r="F21" s="111"/>
      <c r="G21" s="111"/>
      <c r="H21" s="96"/>
    </row>
    <row r="22" spans="1:8" ht="16.5">
      <c r="A22" s="111"/>
      <c r="B22" s="111"/>
      <c r="C22" s="111"/>
      <c r="D22" s="111"/>
      <c r="E22" s="111"/>
      <c r="F22" s="111"/>
      <c r="G22" s="111"/>
      <c r="H22" s="96"/>
    </row>
    <row r="23" spans="1:8" ht="16.5">
      <c r="A23" s="111"/>
      <c r="B23" s="111"/>
      <c r="C23" s="111"/>
      <c r="D23" s="111"/>
      <c r="E23" s="111"/>
      <c r="F23" s="111"/>
      <c r="G23" s="111"/>
      <c r="H23" s="96"/>
    </row>
    <row r="24" spans="1:8" ht="16.5">
      <c r="A24" s="111"/>
      <c r="B24" s="111"/>
      <c r="C24" s="111"/>
      <c r="D24" s="111"/>
      <c r="E24" s="111"/>
      <c r="F24" s="111"/>
      <c r="G24" s="111"/>
      <c r="H24" s="96"/>
    </row>
    <row r="25" spans="1:8" ht="16.5">
      <c r="A25" s="111"/>
      <c r="B25" s="111"/>
      <c r="C25" s="111"/>
      <c r="D25" s="111"/>
      <c r="E25" s="111"/>
      <c r="F25" s="111"/>
      <c r="G25" s="111"/>
      <c r="H25" s="96"/>
    </row>
    <row r="26" spans="1:8" ht="16.5">
      <c r="A26" s="96"/>
      <c r="B26" s="96"/>
      <c r="C26" s="96"/>
      <c r="D26" s="96"/>
      <c r="E26" s="96"/>
      <c r="F26" s="96"/>
      <c r="G26" s="96"/>
      <c r="H26" s="96"/>
    </row>
    <row r="27" spans="1:8" ht="16.5">
      <c r="A27" s="96"/>
      <c r="B27" s="96"/>
      <c r="C27" s="96"/>
      <c r="D27" s="96"/>
      <c r="E27" s="96"/>
      <c r="F27" s="96"/>
      <c r="G27" s="96"/>
      <c r="H27" s="96"/>
    </row>
    <row r="28" spans="1:8" ht="16.5">
      <c r="A28" s="96"/>
      <c r="B28" s="96"/>
      <c r="C28" s="96"/>
      <c r="D28" s="96"/>
      <c r="E28" s="96"/>
      <c r="F28" s="96"/>
      <c r="G28" s="96"/>
      <c r="H28" s="96"/>
    </row>
    <row r="29" spans="1:8" ht="16.5">
      <c r="A29" s="96"/>
      <c r="B29" s="96"/>
      <c r="C29" s="96"/>
      <c r="D29" s="96"/>
      <c r="E29" s="96"/>
      <c r="F29" s="96"/>
      <c r="G29" s="96"/>
      <c r="H29" s="96"/>
    </row>
  </sheetData>
  <sheetProtection/>
  <mergeCells count="12">
    <mergeCell ref="A1:D1"/>
    <mergeCell ref="A2:D2"/>
    <mergeCell ref="A5:A7"/>
    <mergeCell ref="C5:C7"/>
    <mergeCell ref="D5:D7"/>
    <mergeCell ref="E5:E7"/>
    <mergeCell ref="F5:F7"/>
    <mergeCell ref="A3:A4"/>
    <mergeCell ref="A16:A17"/>
    <mergeCell ref="B16:B17"/>
    <mergeCell ref="C16:C17"/>
    <mergeCell ref="D16:D17"/>
  </mergeCells>
  <printOptions horizontalCentered="1"/>
  <pageMargins left="0.3937007874015748" right="0.3937007874015748" top="0.5905511811023623" bottom="0.5905511811023623" header="0.5118110236220472"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3:F9"/>
  <sheetViews>
    <sheetView zoomScalePageLayoutView="0" workbookViewId="0" topLeftCell="A1">
      <selection activeCell="D16" sqref="D16"/>
    </sheetView>
  </sheetViews>
  <sheetFormatPr defaultColWidth="9.140625" defaultRowHeight="12.75"/>
  <cols>
    <col min="1" max="1" width="6.00390625" style="84" customWidth="1"/>
    <col min="2" max="2" width="61.00390625" style="0" customWidth="1"/>
    <col min="3" max="3" width="13.8515625" style="84" customWidth="1"/>
    <col min="4" max="4" width="13.00390625" style="84" customWidth="1"/>
    <col min="5" max="5" width="11.28125" style="84" customWidth="1"/>
    <col min="6" max="6" width="11.140625" style="84" customWidth="1"/>
  </cols>
  <sheetData>
    <row r="3" spans="1:6" ht="19.5" customHeight="1">
      <c r="A3" s="267" t="s">
        <v>276</v>
      </c>
      <c r="B3" s="267"/>
      <c r="C3" s="267"/>
      <c r="D3" s="267"/>
      <c r="E3" s="267"/>
      <c r="F3" s="267"/>
    </row>
    <row r="4" spans="1:6" ht="25.5">
      <c r="A4" s="88" t="s">
        <v>137</v>
      </c>
      <c r="B4" s="88" t="s">
        <v>277</v>
      </c>
      <c r="C4" s="88" t="s">
        <v>274</v>
      </c>
      <c r="D4" s="89" t="s">
        <v>275</v>
      </c>
      <c r="E4" s="88" t="s">
        <v>206</v>
      </c>
      <c r="F4" s="89" t="s">
        <v>207</v>
      </c>
    </row>
    <row r="5" spans="1:6" ht="25.5">
      <c r="A5" s="131">
        <v>1</v>
      </c>
      <c r="B5" s="134" t="s">
        <v>269</v>
      </c>
      <c r="C5" s="131" t="s">
        <v>270</v>
      </c>
      <c r="D5" s="90">
        <v>6</v>
      </c>
      <c r="E5" s="123">
        <v>0</v>
      </c>
      <c r="F5" s="92">
        <f>D5*E5</f>
        <v>0</v>
      </c>
    </row>
    <row r="6" spans="1:6" ht="25.5">
      <c r="A6" s="135">
        <v>2</v>
      </c>
      <c r="B6" s="136" t="s">
        <v>271</v>
      </c>
      <c r="C6" s="135" t="s">
        <v>270</v>
      </c>
      <c r="D6" s="137">
        <v>6</v>
      </c>
      <c r="E6" s="138">
        <v>0</v>
      </c>
      <c r="F6" s="92">
        <f>D6*E6</f>
        <v>0</v>
      </c>
    </row>
    <row r="7" spans="1:6" ht="25.5">
      <c r="A7" s="25">
        <v>3</v>
      </c>
      <c r="B7" s="139" t="s">
        <v>272</v>
      </c>
      <c r="C7" s="25" t="s">
        <v>273</v>
      </c>
      <c r="D7" s="90">
        <v>3</v>
      </c>
      <c r="E7" s="123">
        <v>0</v>
      </c>
      <c r="F7" s="92">
        <f>D7*E7</f>
        <v>0</v>
      </c>
    </row>
    <row r="8" spans="1:6" ht="38.25">
      <c r="A8" s="124">
        <v>4</v>
      </c>
      <c r="B8" s="139" t="s">
        <v>278</v>
      </c>
      <c r="C8" s="25" t="s">
        <v>279</v>
      </c>
      <c r="D8" s="140">
        <v>1</v>
      </c>
      <c r="E8" s="123">
        <v>0</v>
      </c>
      <c r="F8" s="92">
        <f>D8*E8</f>
        <v>0</v>
      </c>
    </row>
    <row r="9" spans="5:6" ht="21" customHeight="1">
      <c r="E9" s="141"/>
      <c r="F9" s="92">
        <f>SUM(F5:F8)</f>
        <v>0</v>
      </c>
    </row>
  </sheetData>
  <sheetProtection/>
  <mergeCells count="1">
    <mergeCell ref="A3:F3"/>
  </mergeCells>
  <printOptions/>
  <pageMargins left="0.511811024" right="0.511811024" top="0.787401575" bottom="0.787401575" header="0.31496062" footer="0.31496062"/>
  <pageSetup orientation="portrait" paperSize="9" r:id="rId1"/>
</worksheet>
</file>

<file path=xl/worksheets/sheet5.xml><?xml version="1.0" encoding="utf-8"?>
<worksheet xmlns="http://schemas.openxmlformats.org/spreadsheetml/2006/main" xmlns:r="http://schemas.openxmlformats.org/officeDocument/2006/relationships">
  <dimension ref="A3:G33"/>
  <sheetViews>
    <sheetView zoomScalePageLayoutView="0" workbookViewId="0" topLeftCell="A31">
      <selection activeCell="K6" sqref="K6"/>
    </sheetView>
  </sheetViews>
  <sheetFormatPr defaultColWidth="9.140625" defaultRowHeight="12.75"/>
  <cols>
    <col min="1" max="1" width="6.00390625" style="83" customWidth="1"/>
    <col min="2" max="2" width="55.8515625" style="0" customWidth="1"/>
    <col min="3" max="3" width="13.8515625" style="84" customWidth="1"/>
    <col min="4" max="4" width="14.8515625" style="84" customWidth="1"/>
    <col min="5" max="5" width="13.00390625" style="84" customWidth="1"/>
    <col min="6" max="6" width="10.7109375" style="84" customWidth="1"/>
    <col min="7" max="7" width="10.57421875" style="84" customWidth="1"/>
  </cols>
  <sheetData>
    <row r="3" spans="1:7" ht="19.5" customHeight="1">
      <c r="A3" s="268" t="s">
        <v>136</v>
      </c>
      <c r="B3" s="268"/>
      <c r="C3" s="268"/>
      <c r="D3" s="268"/>
      <c r="E3" s="268"/>
      <c r="F3" s="268"/>
      <c r="G3" s="268"/>
    </row>
    <row r="4" spans="1:7" ht="25.5">
      <c r="A4" s="85" t="s">
        <v>137</v>
      </c>
      <c r="B4" s="85" t="s">
        <v>138</v>
      </c>
      <c r="C4" s="85" t="s">
        <v>139</v>
      </c>
      <c r="D4" s="85" t="s">
        <v>140</v>
      </c>
      <c r="E4" s="89" t="s">
        <v>208</v>
      </c>
      <c r="F4" s="88" t="s">
        <v>206</v>
      </c>
      <c r="G4" s="89" t="s">
        <v>207</v>
      </c>
    </row>
    <row r="5" spans="1:7" ht="51">
      <c r="A5" s="87">
        <v>1</v>
      </c>
      <c r="B5" s="86" t="s">
        <v>141</v>
      </c>
      <c r="C5" s="87" t="s">
        <v>191</v>
      </c>
      <c r="D5" s="87" t="s">
        <v>192</v>
      </c>
      <c r="E5" s="90">
        <v>38</v>
      </c>
      <c r="F5" s="91">
        <v>0</v>
      </c>
      <c r="G5" s="92">
        <f>F5*E5</f>
        <v>0</v>
      </c>
    </row>
    <row r="6" spans="1:7" ht="51">
      <c r="A6" s="87">
        <v>2</v>
      </c>
      <c r="B6" s="86" t="s">
        <v>142</v>
      </c>
      <c r="C6" s="87" t="s">
        <v>193</v>
      </c>
      <c r="D6" s="87" t="s">
        <v>194</v>
      </c>
      <c r="E6" s="90">
        <v>22</v>
      </c>
      <c r="F6" s="91">
        <v>0</v>
      </c>
      <c r="G6" s="92">
        <f aca="true" t="shared" si="0" ref="G6:G32">F6*E6</f>
        <v>0</v>
      </c>
    </row>
    <row r="7" spans="1:7" ht="51">
      <c r="A7" s="87">
        <v>3</v>
      </c>
      <c r="B7" s="86" t="s">
        <v>143</v>
      </c>
      <c r="C7" s="87" t="s">
        <v>191</v>
      </c>
      <c r="D7" s="87" t="s">
        <v>194</v>
      </c>
      <c r="E7" s="90">
        <v>30</v>
      </c>
      <c r="F7" s="91">
        <v>0</v>
      </c>
      <c r="G7" s="92">
        <f t="shared" si="0"/>
        <v>0</v>
      </c>
    </row>
    <row r="8" spans="1:7" ht="25.5">
      <c r="A8" s="87">
        <v>4</v>
      </c>
      <c r="B8" s="86" t="s">
        <v>144</v>
      </c>
      <c r="C8" s="87" t="s">
        <v>196</v>
      </c>
      <c r="D8" s="87" t="s">
        <v>197</v>
      </c>
      <c r="E8" s="90">
        <v>28</v>
      </c>
      <c r="F8" s="91">
        <v>0</v>
      </c>
      <c r="G8" s="92">
        <f t="shared" si="0"/>
        <v>0</v>
      </c>
    </row>
    <row r="9" spans="1:7" ht="51">
      <c r="A9" s="87">
        <v>5</v>
      </c>
      <c r="B9" s="86" t="s">
        <v>145</v>
      </c>
      <c r="C9" s="87" t="s">
        <v>146</v>
      </c>
      <c r="D9" s="87" t="s">
        <v>192</v>
      </c>
      <c r="E9" s="90">
        <v>20</v>
      </c>
      <c r="F9" s="91">
        <v>0</v>
      </c>
      <c r="G9" s="92">
        <f t="shared" si="0"/>
        <v>0</v>
      </c>
    </row>
    <row r="10" spans="1:7" ht="63.75">
      <c r="A10" s="87">
        <v>6</v>
      </c>
      <c r="B10" s="86" t="s">
        <v>147</v>
      </c>
      <c r="C10" s="87" t="s">
        <v>192</v>
      </c>
      <c r="D10" s="87" t="s">
        <v>192</v>
      </c>
      <c r="E10" s="90">
        <v>40</v>
      </c>
      <c r="F10" s="91">
        <v>0</v>
      </c>
      <c r="G10" s="92">
        <f t="shared" si="0"/>
        <v>0</v>
      </c>
    </row>
    <row r="11" spans="1:7" ht="25.5">
      <c r="A11" s="87">
        <v>7</v>
      </c>
      <c r="B11" s="86" t="s">
        <v>148</v>
      </c>
      <c r="C11" s="87" t="s">
        <v>149</v>
      </c>
      <c r="D11" s="87" t="s">
        <v>150</v>
      </c>
      <c r="E11" s="90">
        <v>110</v>
      </c>
      <c r="F11" s="91">
        <v>0</v>
      </c>
      <c r="G11" s="92">
        <f t="shared" si="0"/>
        <v>0</v>
      </c>
    </row>
    <row r="12" spans="1:7" ht="38.25">
      <c r="A12" s="87">
        <v>8</v>
      </c>
      <c r="B12" s="86" t="s">
        <v>151</v>
      </c>
      <c r="C12" s="87" t="s">
        <v>198</v>
      </c>
      <c r="D12" s="87" t="s">
        <v>198</v>
      </c>
      <c r="E12" s="90">
        <v>40</v>
      </c>
      <c r="F12" s="91">
        <v>0</v>
      </c>
      <c r="G12" s="92">
        <f t="shared" si="0"/>
        <v>0</v>
      </c>
    </row>
    <row r="13" spans="1:7" ht="51">
      <c r="A13" s="87">
        <v>9</v>
      </c>
      <c r="B13" s="86" t="s">
        <v>152</v>
      </c>
      <c r="C13" s="87" t="s">
        <v>192</v>
      </c>
      <c r="D13" s="87" t="s">
        <v>193</v>
      </c>
      <c r="E13" s="90">
        <v>30</v>
      </c>
      <c r="F13" s="91">
        <v>0</v>
      </c>
      <c r="G13" s="92">
        <f t="shared" si="0"/>
        <v>0</v>
      </c>
    </row>
    <row r="14" spans="1:7" ht="51">
      <c r="A14" s="87">
        <v>10</v>
      </c>
      <c r="B14" s="86" t="s">
        <v>153</v>
      </c>
      <c r="C14" s="87" t="s">
        <v>154</v>
      </c>
      <c r="D14" s="87" t="s">
        <v>155</v>
      </c>
      <c r="E14" s="90">
        <v>42</v>
      </c>
      <c r="F14" s="91">
        <v>0</v>
      </c>
      <c r="G14" s="92">
        <f t="shared" si="0"/>
        <v>0</v>
      </c>
    </row>
    <row r="15" spans="1:7" ht="25.5">
      <c r="A15" s="87">
        <v>11</v>
      </c>
      <c r="B15" s="86" t="s">
        <v>156</v>
      </c>
      <c r="C15" s="87" t="s">
        <v>157</v>
      </c>
      <c r="D15" s="87" t="s">
        <v>157</v>
      </c>
      <c r="E15" s="90">
        <v>20</v>
      </c>
      <c r="F15" s="91">
        <v>0</v>
      </c>
      <c r="G15" s="92">
        <f t="shared" si="0"/>
        <v>0</v>
      </c>
    </row>
    <row r="16" spans="1:7" ht="51">
      <c r="A16" s="87">
        <v>12</v>
      </c>
      <c r="B16" s="86" t="s">
        <v>158</v>
      </c>
      <c r="C16" s="87" t="s">
        <v>159</v>
      </c>
      <c r="D16" s="87" t="s">
        <v>160</v>
      </c>
      <c r="E16" s="90">
        <v>27</v>
      </c>
      <c r="F16" s="91">
        <v>0</v>
      </c>
      <c r="G16" s="92">
        <f t="shared" si="0"/>
        <v>0</v>
      </c>
    </row>
    <row r="17" spans="1:7" ht="51">
      <c r="A17" s="87">
        <v>13</v>
      </c>
      <c r="B17" s="86" t="s">
        <v>161</v>
      </c>
      <c r="C17" s="87" t="s">
        <v>146</v>
      </c>
      <c r="D17" s="87" t="s">
        <v>162</v>
      </c>
      <c r="E17" s="90">
        <v>9</v>
      </c>
      <c r="F17" s="91">
        <v>0</v>
      </c>
      <c r="G17" s="92">
        <f t="shared" si="0"/>
        <v>0</v>
      </c>
    </row>
    <row r="18" spans="1:7" ht="25.5">
      <c r="A18" s="87">
        <v>14</v>
      </c>
      <c r="B18" s="86" t="s">
        <v>163</v>
      </c>
      <c r="C18" s="87" t="s">
        <v>199</v>
      </c>
      <c r="D18" s="87" t="s">
        <v>197</v>
      </c>
      <c r="E18" s="90">
        <v>15</v>
      </c>
      <c r="F18" s="91">
        <v>0</v>
      </c>
      <c r="G18" s="92">
        <f t="shared" si="0"/>
        <v>0</v>
      </c>
    </row>
    <row r="19" spans="1:7" ht="38.25">
      <c r="A19" s="87">
        <v>15</v>
      </c>
      <c r="B19" s="86" t="s">
        <v>164</v>
      </c>
      <c r="C19" s="87" t="s">
        <v>165</v>
      </c>
      <c r="D19" s="87" t="s">
        <v>166</v>
      </c>
      <c r="E19" s="90">
        <v>25</v>
      </c>
      <c r="F19" s="91">
        <v>0</v>
      </c>
      <c r="G19" s="92">
        <f t="shared" si="0"/>
        <v>0</v>
      </c>
    </row>
    <row r="20" spans="1:7" ht="38.25">
      <c r="A20" s="87">
        <v>16</v>
      </c>
      <c r="B20" s="86" t="s">
        <v>167</v>
      </c>
      <c r="C20" s="87" t="s">
        <v>157</v>
      </c>
      <c r="D20" s="87" t="s">
        <v>155</v>
      </c>
      <c r="E20" s="90">
        <v>30</v>
      </c>
      <c r="F20" s="91">
        <v>0</v>
      </c>
      <c r="G20" s="92">
        <f t="shared" si="0"/>
        <v>0</v>
      </c>
    </row>
    <row r="21" spans="1:7" ht="38.25">
      <c r="A21" s="87">
        <v>17</v>
      </c>
      <c r="B21" s="86" t="s">
        <v>168</v>
      </c>
      <c r="C21" s="87" t="s">
        <v>204</v>
      </c>
      <c r="D21" s="87" t="s">
        <v>205</v>
      </c>
      <c r="E21" s="90">
        <v>9</v>
      </c>
      <c r="F21" s="91">
        <v>0</v>
      </c>
      <c r="G21" s="92">
        <f t="shared" si="0"/>
        <v>0</v>
      </c>
    </row>
    <row r="22" spans="1:7" ht="25.5">
      <c r="A22" s="87">
        <v>18</v>
      </c>
      <c r="B22" s="86" t="s">
        <v>169</v>
      </c>
      <c r="C22" s="87" t="s">
        <v>170</v>
      </c>
      <c r="D22" s="87" t="s">
        <v>171</v>
      </c>
      <c r="E22" s="90">
        <v>34</v>
      </c>
      <c r="F22" s="91">
        <v>0</v>
      </c>
      <c r="G22" s="92">
        <f t="shared" si="0"/>
        <v>0</v>
      </c>
    </row>
    <row r="23" spans="1:7" ht="204">
      <c r="A23" s="87">
        <v>19</v>
      </c>
      <c r="B23" s="86" t="s">
        <v>172</v>
      </c>
      <c r="C23" s="87" t="s">
        <v>173</v>
      </c>
      <c r="D23" s="87" t="s">
        <v>174</v>
      </c>
      <c r="E23" s="90">
        <v>42</v>
      </c>
      <c r="F23" s="91">
        <v>0</v>
      </c>
      <c r="G23" s="92">
        <f t="shared" si="0"/>
        <v>0</v>
      </c>
    </row>
    <row r="24" spans="1:7" ht="178.5">
      <c r="A24" s="87">
        <v>20</v>
      </c>
      <c r="B24" s="86" t="s">
        <v>175</v>
      </c>
      <c r="C24" s="87" t="s">
        <v>176</v>
      </c>
      <c r="D24" s="87" t="s">
        <v>177</v>
      </c>
      <c r="E24" s="90">
        <v>5</v>
      </c>
      <c r="F24" s="91">
        <v>0</v>
      </c>
      <c r="G24" s="92">
        <f t="shared" si="0"/>
        <v>0</v>
      </c>
    </row>
    <row r="25" spans="1:7" ht="76.5">
      <c r="A25" s="87">
        <v>21</v>
      </c>
      <c r="B25" s="86" t="s">
        <v>178</v>
      </c>
      <c r="C25" s="87" t="s">
        <v>162</v>
      </c>
      <c r="D25" s="87" t="s">
        <v>160</v>
      </c>
      <c r="E25" s="90">
        <v>21</v>
      </c>
      <c r="F25" s="91">
        <v>0</v>
      </c>
      <c r="G25" s="92">
        <f t="shared" si="0"/>
        <v>0</v>
      </c>
    </row>
    <row r="26" spans="1:7" ht="38.25">
      <c r="A26" s="87">
        <v>22</v>
      </c>
      <c r="B26" s="86" t="s">
        <v>179</v>
      </c>
      <c r="C26" s="87" t="s">
        <v>180</v>
      </c>
      <c r="D26" s="87" t="s">
        <v>181</v>
      </c>
      <c r="E26" s="90">
        <v>8</v>
      </c>
      <c r="F26" s="91">
        <v>0</v>
      </c>
      <c r="G26" s="92">
        <f t="shared" si="0"/>
        <v>0</v>
      </c>
    </row>
    <row r="27" spans="1:7" ht="51">
      <c r="A27" s="87">
        <v>23</v>
      </c>
      <c r="B27" s="86" t="s">
        <v>182</v>
      </c>
      <c r="C27" s="87" t="s">
        <v>200</v>
      </c>
      <c r="D27" s="87" t="s">
        <v>201</v>
      </c>
      <c r="E27" s="90">
        <v>25</v>
      </c>
      <c r="F27" s="91">
        <v>0</v>
      </c>
      <c r="G27" s="92">
        <f t="shared" si="0"/>
        <v>0</v>
      </c>
    </row>
    <row r="28" spans="1:7" ht="51">
      <c r="A28" s="87">
        <v>24</v>
      </c>
      <c r="B28" s="86" t="s">
        <v>183</v>
      </c>
      <c r="C28" s="87" t="s">
        <v>195</v>
      </c>
      <c r="D28" s="87" t="s">
        <v>192</v>
      </c>
      <c r="E28" s="90">
        <v>45</v>
      </c>
      <c r="F28" s="91">
        <v>0</v>
      </c>
      <c r="G28" s="92">
        <f t="shared" si="0"/>
        <v>0</v>
      </c>
    </row>
    <row r="29" spans="1:7" ht="63.75">
      <c r="A29" s="87">
        <v>25</v>
      </c>
      <c r="B29" s="86" t="s">
        <v>184</v>
      </c>
      <c r="C29" s="87" t="s">
        <v>185</v>
      </c>
      <c r="D29" s="87" t="s">
        <v>185</v>
      </c>
      <c r="E29" s="90">
        <v>1000</v>
      </c>
      <c r="F29" s="91">
        <v>0</v>
      </c>
      <c r="G29" s="92">
        <f t="shared" si="0"/>
        <v>0</v>
      </c>
    </row>
    <row r="30" spans="1:7" ht="76.5">
      <c r="A30" s="87">
        <v>26</v>
      </c>
      <c r="B30" s="86" t="s">
        <v>186</v>
      </c>
      <c r="C30" s="87" t="s">
        <v>187</v>
      </c>
      <c r="D30" s="87" t="s">
        <v>187</v>
      </c>
      <c r="E30" s="90">
        <v>1600</v>
      </c>
      <c r="F30" s="91">
        <v>0</v>
      </c>
      <c r="G30" s="92">
        <f t="shared" si="0"/>
        <v>0</v>
      </c>
    </row>
    <row r="31" spans="1:7" ht="38.25">
      <c r="A31" s="87">
        <v>27</v>
      </c>
      <c r="B31" s="86" t="s">
        <v>188</v>
      </c>
      <c r="C31" s="87" t="s">
        <v>146</v>
      </c>
      <c r="D31" s="87" t="s">
        <v>157</v>
      </c>
      <c r="E31" s="90">
        <v>10</v>
      </c>
      <c r="F31" s="91">
        <v>0</v>
      </c>
      <c r="G31" s="92">
        <f t="shared" si="0"/>
        <v>0</v>
      </c>
    </row>
    <row r="32" spans="1:7" ht="89.25">
      <c r="A32" s="87">
        <v>28</v>
      </c>
      <c r="B32" s="86" t="s">
        <v>189</v>
      </c>
      <c r="C32" s="87" t="s">
        <v>202</v>
      </c>
      <c r="D32" s="87" t="s">
        <v>203</v>
      </c>
      <c r="E32" s="90">
        <v>110</v>
      </c>
      <c r="F32" s="91">
        <v>0</v>
      </c>
      <c r="G32" s="92">
        <f t="shared" si="0"/>
        <v>0</v>
      </c>
    </row>
    <row r="33" spans="6:7" ht="15">
      <c r="F33" s="93"/>
      <c r="G33" s="94">
        <f>SUM(G5:G32)</f>
        <v>0</v>
      </c>
    </row>
  </sheetData>
  <sheetProtection/>
  <mergeCells count="1">
    <mergeCell ref="A3:G3"/>
  </mergeCells>
  <printOptions/>
  <pageMargins left="0.511811024" right="0.511811024" top="0.787401575" bottom="0.787401575" header="0.31496062" footer="0.31496062"/>
  <pageSetup orientation="portrait" paperSize="9" r:id="rId1"/>
</worksheet>
</file>

<file path=xl/worksheets/sheet6.xml><?xml version="1.0" encoding="utf-8"?>
<worksheet xmlns="http://schemas.openxmlformats.org/spreadsheetml/2006/main" xmlns:r="http://schemas.openxmlformats.org/officeDocument/2006/relationships">
  <dimension ref="A3:G28"/>
  <sheetViews>
    <sheetView zoomScalePageLayoutView="0" workbookViewId="0" topLeftCell="A1">
      <selection activeCell="Q6" sqref="Q6"/>
    </sheetView>
  </sheetViews>
  <sheetFormatPr defaultColWidth="9.140625" defaultRowHeight="12.75"/>
  <cols>
    <col min="1" max="1" width="6.00390625" style="83" customWidth="1"/>
    <col min="2" max="2" width="61.00390625" style="0" customWidth="1"/>
    <col min="3" max="3" width="13.8515625" style="84" customWidth="1"/>
    <col min="4" max="4" width="14.8515625" style="84" customWidth="1"/>
    <col min="5" max="5" width="13.00390625" style="84" customWidth="1"/>
    <col min="6" max="6" width="10.7109375" style="84" customWidth="1"/>
    <col min="7" max="7" width="10.57421875" style="84" customWidth="1"/>
  </cols>
  <sheetData>
    <row r="3" spans="1:7" ht="19.5" customHeight="1">
      <c r="A3" s="267" t="s">
        <v>255</v>
      </c>
      <c r="B3" s="267"/>
      <c r="C3" s="267"/>
      <c r="D3" s="267"/>
      <c r="E3" s="267"/>
      <c r="F3" s="267"/>
      <c r="G3" s="267"/>
    </row>
    <row r="4" spans="1:7" ht="25.5">
      <c r="A4" s="88" t="s">
        <v>137</v>
      </c>
      <c r="B4" s="88" t="s">
        <v>138</v>
      </c>
      <c r="C4" s="88" t="s">
        <v>139</v>
      </c>
      <c r="D4" s="88" t="s">
        <v>140</v>
      </c>
      <c r="E4" s="89" t="s">
        <v>275</v>
      </c>
      <c r="F4" s="88" t="s">
        <v>206</v>
      </c>
      <c r="G4" s="89" t="s">
        <v>207</v>
      </c>
    </row>
    <row r="5" spans="1:7" ht="39.75" customHeight="1">
      <c r="A5" s="25">
        <v>1</v>
      </c>
      <c r="B5" s="128" t="s">
        <v>234</v>
      </c>
      <c r="C5" s="25" t="s">
        <v>162</v>
      </c>
      <c r="D5" s="25" t="s">
        <v>155</v>
      </c>
      <c r="E5" s="90">
        <v>29</v>
      </c>
      <c r="F5" s="123">
        <v>0</v>
      </c>
      <c r="G5" s="92">
        <f>E5*F5</f>
        <v>0</v>
      </c>
    </row>
    <row r="6" spans="1:7" ht="38.25">
      <c r="A6" s="25">
        <v>2</v>
      </c>
      <c r="B6" s="128" t="s">
        <v>235</v>
      </c>
      <c r="C6" s="25" t="s">
        <v>146</v>
      </c>
      <c r="D6" s="25" t="s">
        <v>220</v>
      </c>
      <c r="E6" s="90">
        <v>5</v>
      </c>
      <c r="F6" s="123">
        <v>0</v>
      </c>
      <c r="G6" s="92">
        <f aca="true" t="shared" si="0" ref="G6:G25">E6*F6</f>
        <v>0</v>
      </c>
    </row>
    <row r="7" spans="1:7" ht="38.25">
      <c r="A7" s="25">
        <v>3</v>
      </c>
      <c r="B7" s="128" t="s">
        <v>236</v>
      </c>
      <c r="C7" s="25" t="s">
        <v>146</v>
      </c>
      <c r="D7" s="25" t="s">
        <v>220</v>
      </c>
      <c r="E7" s="90">
        <v>5</v>
      </c>
      <c r="F7" s="123">
        <v>0</v>
      </c>
      <c r="G7" s="92">
        <f t="shared" si="0"/>
        <v>0</v>
      </c>
    </row>
    <row r="8" spans="1:7" ht="43.5" customHeight="1">
      <c r="A8" s="25">
        <v>4</v>
      </c>
      <c r="B8" s="128" t="s">
        <v>237</v>
      </c>
      <c r="C8" s="25" t="s">
        <v>221</v>
      </c>
      <c r="D8" s="25" t="s">
        <v>222</v>
      </c>
      <c r="E8" s="90">
        <v>15</v>
      </c>
      <c r="F8" s="123">
        <v>0</v>
      </c>
      <c r="G8" s="92">
        <f t="shared" si="0"/>
        <v>0</v>
      </c>
    </row>
    <row r="9" spans="1:7" ht="51">
      <c r="A9" s="25">
        <v>5</v>
      </c>
      <c r="B9" s="128" t="s">
        <v>238</v>
      </c>
      <c r="C9" s="25" t="s">
        <v>146</v>
      </c>
      <c r="D9" s="25">
        <v>5</v>
      </c>
      <c r="E9" s="90">
        <v>5</v>
      </c>
      <c r="F9" s="123">
        <v>0</v>
      </c>
      <c r="G9" s="92">
        <f t="shared" si="0"/>
        <v>0</v>
      </c>
    </row>
    <row r="10" spans="1:7" ht="25.5">
      <c r="A10" s="25">
        <v>6</v>
      </c>
      <c r="B10" s="128" t="s">
        <v>239</v>
      </c>
      <c r="C10" s="25" t="s">
        <v>157</v>
      </c>
      <c r="D10" s="25" t="s">
        <v>171</v>
      </c>
      <c r="E10" s="90">
        <v>26</v>
      </c>
      <c r="F10" s="123">
        <v>0</v>
      </c>
      <c r="G10" s="92">
        <f t="shared" si="0"/>
        <v>0</v>
      </c>
    </row>
    <row r="11" spans="1:7" ht="25.5">
      <c r="A11" s="25">
        <v>7</v>
      </c>
      <c r="B11" s="128" t="s">
        <v>240</v>
      </c>
      <c r="C11" s="25" t="s">
        <v>170</v>
      </c>
      <c r="D11" s="25" t="s">
        <v>171</v>
      </c>
      <c r="E11" s="90">
        <v>34</v>
      </c>
      <c r="F11" s="123">
        <v>0</v>
      </c>
      <c r="G11" s="92">
        <f t="shared" si="0"/>
        <v>0</v>
      </c>
    </row>
    <row r="12" spans="1:7" ht="36" customHeight="1">
      <c r="A12" s="25">
        <v>8</v>
      </c>
      <c r="B12" s="128" t="s">
        <v>241</v>
      </c>
      <c r="C12" s="25" t="s">
        <v>155</v>
      </c>
      <c r="D12" s="25" t="s">
        <v>157</v>
      </c>
      <c r="E12" s="90">
        <v>30</v>
      </c>
      <c r="F12" s="123">
        <v>0</v>
      </c>
      <c r="G12" s="92">
        <f t="shared" si="0"/>
        <v>0</v>
      </c>
    </row>
    <row r="13" spans="1:7" ht="25.5">
      <c r="A13" s="25">
        <v>9</v>
      </c>
      <c r="B13" s="128" t="s">
        <v>242</v>
      </c>
      <c r="C13" s="25" t="s">
        <v>223</v>
      </c>
      <c r="D13" s="25" t="s">
        <v>223</v>
      </c>
      <c r="E13" s="90">
        <v>4</v>
      </c>
      <c r="F13" s="123">
        <v>0</v>
      </c>
      <c r="G13" s="92">
        <f t="shared" si="0"/>
        <v>0</v>
      </c>
    </row>
    <row r="14" spans="1:7" ht="63.75">
      <c r="A14" s="25">
        <v>10</v>
      </c>
      <c r="B14" s="128" t="s">
        <v>243</v>
      </c>
      <c r="C14" s="25" t="s">
        <v>224</v>
      </c>
      <c r="D14" s="25" t="s">
        <v>224</v>
      </c>
      <c r="E14" s="90">
        <v>4</v>
      </c>
      <c r="F14" s="123">
        <v>0</v>
      </c>
      <c r="G14" s="92">
        <f t="shared" si="0"/>
        <v>0</v>
      </c>
    </row>
    <row r="15" spans="1:7" ht="38.25">
      <c r="A15" s="25">
        <v>11</v>
      </c>
      <c r="B15" s="128" t="s">
        <v>244</v>
      </c>
      <c r="C15" s="25" t="s">
        <v>224</v>
      </c>
      <c r="D15" s="25" t="s">
        <v>225</v>
      </c>
      <c r="E15" s="90">
        <v>6</v>
      </c>
      <c r="F15" s="123">
        <v>0</v>
      </c>
      <c r="G15" s="92">
        <f t="shared" si="0"/>
        <v>0</v>
      </c>
    </row>
    <row r="16" spans="1:7" ht="38.25">
      <c r="A16" s="25">
        <v>12</v>
      </c>
      <c r="B16" s="128" t="s">
        <v>245</v>
      </c>
      <c r="C16" s="25" t="s">
        <v>226</v>
      </c>
      <c r="D16" s="25" t="s">
        <v>227</v>
      </c>
      <c r="E16" s="90">
        <v>5</v>
      </c>
      <c r="F16" s="123">
        <v>0</v>
      </c>
      <c r="G16" s="92">
        <f t="shared" si="0"/>
        <v>0</v>
      </c>
    </row>
    <row r="17" spans="1:7" ht="30" customHeight="1">
      <c r="A17" s="25">
        <v>13</v>
      </c>
      <c r="B17" s="128" t="s">
        <v>246</v>
      </c>
      <c r="C17" s="25" t="s">
        <v>157</v>
      </c>
      <c r="D17" s="25" t="s">
        <v>170</v>
      </c>
      <c r="E17" s="90">
        <v>28</v>
      </c>
      <c r="F17" s="123">
        <v>0</v>
      </c>
      <c r="G17" s="92">
        <f t="shared" si="0"/>
        <v>0</v>
      </c>
    </row>
    <row r="18" spans="1:7" ht="25.5">
      <c r="A18" s="25">
        <v>14</v>
      </c>
      <c r="B18" s="128" t="s">
        <v>247</v>
      </c>
      <c r="C18" s="25" t="s">
        <v>157</v>
      </c>
      <c r="D18" s="25" t="s">
        <v>160</v>
      </c>
      <c r="E18" s="90">
        <v>22</v>
      </c>
      <c r="F18" s="123">
        <v>0</v>
      </c>
      <c r="G18" s="92">
        <f t="shared" si="0"/>
        <v>0</v>
      </c>
    </row>
    <row r="19" spans="1:7" ht="32.25" customHeight="1">
      <c r="A19" s="25">
        <v>15</v>
      </c>
      <c r="B19" s="128" t="s">
        <v>248</v>
      </c>
      <c r="C19" s="25" t="s">
        <v>228</v>
      </c>
      <c r="D19" s="25" t="s">
        <v>155</v>
      </c>
      <c r="E19" s="90">
        <v>56</v>
      </c>
      <c r="F19" s="123">
        <v>0</v>
      </c>
      <c r="G19" s="92">
        <f t="shared" si="0"/>
        <v>0</v>
      </c>
    </row>
    <row r="20" spans="1:7" ht="38.25">
      <c r="A20" s="25">
        <v>16</v>
      </c>
      <c r="B20" s="128" t="s">
        <v>249</v>
      </c>
      <c r="C20" s="25" t="s">
        <v>146</v>
      </c>
      <c r="D20" s="25" t="s">
        <v>171</v>
      </c>
      <c r="E20" s="90">
        <v>16</v>
      </c>
      <c r="F20" s="123">
        <v>0</v>
      </c>
      <c r="G20" s="92">
        <f t="shared" si="0"/>
        <v>0</v>
      </c>
    </row>
    <row r="21" spans="1:7" ht="49.5" customHeight="1">
      <c r="A21" s="25">
        <v>17</v>
      </c>
      <c r="B21" s="128" t="s">
        <v>250</v>
      </c>
      <c r="C21" s="25" t="s">
        <v>256</v>
      </c>
      <c r="D21" s="25" t="s">
        <v>229</v>
      </c>
      <c r="E21" s="90">
        <v>10</v>
      </c>
      <c r="F21" s="123">
        <v>0</v>
      </c>
      <c r="G21" s="92">
        <f t="shared" si="0"/>
        <v>0</v>
      </c>
    </row>
    <row r="22" spans="1:7" ht="38.25">
      <c r="A22" s="25">
        <v>18</v>
      </c>
      <c r="B22" s="128" t="s">
        <v>251</v>
      </c>
      <c r="C22" s="25" t="s">
        <v>225</v>
      </c>
      <c r="D22" s="25" t="s">
        <v>230</v>
      </c>
      <c r="E22" s="90">
        <v>14</v>
      </c>
      <c r="F22" s="127">
        <v>0</v>
      </c>
      <c r="G22" s="92">
        <f t="shared" si="0"/>
        <v>0</v>
      </c>
    </row>
    <row r="23" spans="1:7" ht="89.25">
      <c r="A23" s="25">
        <v>19</v>
      </c>
      <c r="B23" s="128" t="s">
        <v>252</v>
      </c>
      <c r="C23" s="25" t="s">
        <v>221</v>
      </c>
      <c r="D23" s="25" t="s">
        <v>231</v>
      </c>
      <c r="E23" s="90">
        <v>15</v>
      </c>
      <c r="F23" s="123">
        <v>0</v>
      </c>
      <c r="G23" s="92">
        <f t="shared" si="0"/>
        <v>0</v>
      </c>
    </row>
    <row r="24" spans="1:7" ht="63.75">
      <c r="A24" s="25">
        <v>20</v>
      </c>
      <c r="B24" s="128" t="s">
        <v>253</v>
      </c>
      <c r="C24" s="25" t="s">
        <v>224</v>
      </c>
      <c r="D24" s="25" t="s">
        <v>232</v>
      </c>
      <c r="E24" s="90">
        <v>3</v>
      </c>
      <c r="F24" s="123">
        <v>0</v>
      </c>
      <c r="G24" s="92">
        <f t="shared" si="0"/>
        <v>0</v>
      </c>
    </row>
    <row r="25" spans="1:7" ht="62.25" customHeight="1">
      <c r="A25" s="25">
        <v>21</v>
      </c>
      <c r="B25" s="128" t="s">
        <v>254</v>
      </c>
      <c r="C25" s="25" t="s">
        <v>233</v>
      </c>
      <c r="D25" s="25" t="s">
        <v>232</v>
      </c>
      <c r="E25" s="90">
        <v>5</v>
      </c>
      <c r="F25" s="123">
        <v>0</v>
      </c>
      <c r="G25" s="92">
        <f t="shared" si="0"/>
        <v>0</v>
      </c>
    </row>
    <row r="26" spans="1:7" ht="12.75">
      <c r="A26" s="125"/>
      <c r="B26" s="22"/>
      <c r="C26" s="126"/>
      <c r="D26" s="126"/>
      <c r="E26" s="126"/>
      <c r="F26" s="126"/>
      <c r="G26" s="126"/>
    </row>
    <row r="27" spans="1:7" ht="12.75">
      <c r="A27" s="125"/>
      <c r="B27" s="22"/>
      <c r="C27" s="126"/>
      <c r="D27" s="126"/>
      <c r="E27" s="126"/>
      <c r="F27" s="126"/>
      <c r="G27" s="126"/>
    </row>
    <row r="28" spans="1:7" ht="12.75">
      <c r="A28" s="125"/>
      <c r="B28" s="22"/>
      <c r="C28" s="126"/>
      <c r="D28" s="126"/>
      <c r="E28" s="126"/>
      <c r="F28" s="126"/>
      <c r="G28" s="126"/>
    </row>
  </sheetData>
  <sheetProtection/>
  <mergeCells count="1">
    <mergeCell ref="A3:G3"/>
  </mergeCells>
  <printOptions/>
  <pageMargins left="0.511811024" right="0.511811024" top="0.787401575" bottom="0.787401575" header="0.31496062" footer="0.31496062"/>
  <pageSetup orientation="portrait" paperSize="9" r:id="rId1"/>
</worksheet>
</file>

<file path=xl/worksheets/sheet7.xml><?xml version="1.0" encoding="utf-8"?>
<worksheet xmlns="http://schemas.openxmlformats.org/spreadsheetml/2006/main" xmlns:r="http://schemas.openxmlformats.org/officeDocument/2006/relationships">
  <dimension ref="A3:G9"/>
  <sheetViews>
    <sheetView zoomScalePageLayoutView="0" workbookViewId="0" topLeftCell="A1">
      <selection activeCell="J6" sqref="J6"/>
    </sheetView>
  </sheetViews>
  <sheetFormatPr defaultColWidth="9.140625" defaultRowHeight="12.75"/>
  <cols>
    <col min="1" max="1" width="6.00390625" style="84" customWidth="1"/>
    <col min="2" max="2" width="61.00390625" style="0" customWidth="1"/>
    <col min="3" max="3" width="13.8515625" style="84" customWidth="1"/>
    <col min="4" max="4" width="14.8515625" style="84" customWidth="1"/>
    <col min="5" max="5" width="13.00390625" style="84" customWidth="1"/>
    <col min="6" max="6" width="10.7109375" style="84" customWidth="1"/>
    <col min="7" max="7" width="10.57421875" style="84" customWidth="1"/>
  </cols>
  <sheetData>
    <row r="3" spans="1:7" ht="19.5" customHeight="1">
      <c r="A3" s="267" t="s">
        <v>263</v>
      </c>
      <c r="B3" s="267"/>
      <c r="C3" s="267"/>
      <c r="D3" s="267"/>
      <c r="E3" s="267"/>
      <c r="F3" s="267"/>
      <c r="G3" s="267"/>
    </row>
    <row r="4" spans="1:7" ht="25.5">
      <c r="A4" s="88" t="s">
        <v>137</v>
      </c>
      <c r="B4" s="88" t="s">
        <v>262</v>
      </c>
      <c r="C4" s="88" t="s">
        <v>139</v>
      </c>
      <c r="D4" s="88" t="s">
        <v>140</v>
      </c>
      <c r="E4" s="89" t="s">
        <v>190</v>
      </c>
      <c r="F4" s="88" t="s">
        <v>206</v>
      </c>
      <c r="G4" s="89" t="s">
        <v>207</v>
      </c>
    </row>
    <row r="5" spans="1:7" ht="51">
      <c r="A5" s="131">
        <v>1</v>
      </c>
      <c r="B5" s="130" t="s">
        <v>265</v>
      </c>
      <c r="C5" s="131" t="s">
        <v>224</v>
      </c>
      <c r="D5" s="131" t="s">
        <v>260</v>
      </c>
      <c r="E5" s="90">
        <v>3</v>
      </c>
      <c r="F5" s="123">
        <v>0</v>
      </c>
      <c r="G5" s="92">
        <f>E5*F5</f>
        <v>0</v>
      </c>
    </row>
    <row r="6" spans="1:7" ht="114.75">
      <c r="A6" s="131">
        <v>2</v>
      </c>
      <c r="B6" s="130" t="s">
        <v>267</v>
      </c>
      <c r="C6" s="131" t="s">
        <v>260</v>
      </c>
      <c r="D6" s="131" t="s">
        <v>261</v>
      </c>
      <c r="E6" s="90">
        <v>2</v>
      </c>
      <c r="F6" s="123">
        <v>0</v>
      </c>
      <c r="G6" s="92">
        <f>E6*F6</f>
        <v>0</v>
      </c>
    </row>
    <row r="7" spans="1:7" ht="38.25">
      <c r="A7" s="131">
        <v>3</v>
      </c>
      <c r="B7" s="130" t="s">
        <v>266</v>
      </c>
      <c r="C7" s="131" t="s">
        <v>227</v>
      </c>
      <c r="D7" s="131" t="s">
        <v>260</v>
      </c>
      <c r="E7" s="90">
        <v>4</v>
      </c>
      <c r="F7" s="123">
        <v>0</v>
      </c>
      <c r="G7" s="92">
        <f>E7*F7</f>
        <v>0</v>
      </c>
    </row>
    <row r="8" spans="1:7" ht="102">
      <c r="A8" s="131">
        <v>4</v>
      </c>
      <c r="B8" s="132" t="s">
        <v>264</v>
      </c>
      <c r="C8" s="131">
        <v>3</v>
      </c>
      <c r="D8" s="131">
        <v>2</v>
      </c>
      <c r="E8" s="90">
        <v>5</v>
      </c>
      <c r="F8" s="123">
        <v>0</v>
      </c>
      <c r="G8" s="92">
        <f>E8*F8</f>
        <v>0</v>
      </c>
    </row>
    <row r="9" spans="1:7" ht="51">
      <c r="A9" s="131">
        <v>5</v>
      </c>
      <c r="B9" s="133" t="s">
        <v>268</v>
      </c>
      <c r="C9" s="131" t="s">
        <v>146</v>
      </c>
      <c r="D9" s="131">
        <v>1</v>
      </c>
      <c r="E9" s="90">
        <v>1</v>
      </c>
      <c r="F9" s="123">
        <v>0</v>
      </c>
      <c r="G9" s="92">
        <f>E9*F9</f>
        <v>0</v>
      </c>
    </row>
  </sheetData>
  <sheetProtection/>
  <mergeCells count="1">
    <mergeCell ref="A3:G3"/>
  </mergeCells>
  <printOptions/>
  <pageMargins left="0.511811024" right="0.511811024" top="0.787401575" bottom="0.787401575" header="0.31496062" footer="0.3149606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McGnity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Estudo custos</dc:title>
  <dc:subject/>
  <dc:creator>Jorge A. Mac Genity</dc:creator>
  <cp:keywords/>
  <dc:description>Aprimorado por Jorge A. Mac Genity em 10/04/2013.</dc:description>
  <cp:lastModifiedBy>Dilson Augusto de Araujo Junior</cp:lastModifiedBy>
  <cp:lastPrinted>2021-11-22T18:42:22Z</cp:lastPrinted>
  <dcterms:created xsi:type="dcterms:W3CDTF">2002-06-10T15:51:10Z</dcterms:created>
  <dcterms:modified xsi:type="dcterms:W3CDTF">2021-11-22T18:42:38Z</dcterms:modified>
  <cp:category/>
  <cp:version/>
  <cp:contentType/>
  <cp:contentStatus/>
</cp:coreProperties>
</file>